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Downloads\charge out rate calculator\"/>
    </mc:Choice>
  </mc:AlternateContent>
  <xr:revisionPtr revIDLastSave="0" documentId="13_ncr:1_{BE40F024-C1A3-4A71-AEFC-09C679203A15}" xr6:coauthVersionLast="45" xr6:coauthVersionMax="45" xr10:uidLastSave="{00000000-0000-0000-0000-000000000000}"/>
  <bookViews>
    <workbookView xWindow="-28920" yWindow="-2775" windowWidth="29040" windowHeight="15840" activeTab="2" xr2:uid="{00000000-000D-0000-FFFF-FFFF00000000}"/>
  </bookViews>
  <sheets>
    <sheet name="HOURLY CHARGE OUT RATE" sheetId="1" r:id="rId1"/>
    <sheet name="OVERHEAD EXPENSES" sheetId="2" r:id="rId2"/>
    <sheet name="EXAMPL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8" i="2" l="1"/>
  <c r="B28" i="1" s="1"/>
  <c r="F6" i="1"/>
  <c r="E20" i="3"/>
  <c r="E19" i="3"/>
  <c r="E21" i="3" s="1"/>
  <c r="F23" i="3" s="1"/>
  <c r="G6" i="3"/>
  <c r="F6" i="3"/>
  <c r="B30" i="3" s="1"/>
  <c r="E6" i="3"/>
  <c r="F23" i="1"/>
  <c r="E23" i="3" l="1"/>
  <c r="B31" i="3"/>
  <c r="G7" i="3"/>
  <c r="G10" i="3" s="1"/>
  <c r="B25" i="3" s="1"/>
  <c r="B26" i="3" s="1"/>
  <c r="E20" i="1"/>
  <c r="E19" i="1"/>
  <c r="E21" i="1"/>
  <c r="E6" i="1"/>
  <c r="G6" i="1"/>
  <c r="G7" i="1" s="1"/>
  <c r="B30" i="1"/>
  <c r="B31" i="1" s="1"/>
  <c r="B33" i="3" l="1"/>
  <c r="B35" i="3" s="1"/>
  <c r="B36" i="3" s="1"/>
  <c r="G10" i="1"/>
  <c r="E23" i="1"/>
  <c r="B25" i="1" s="1"/>
  <c r="B26" i="1" s="1"/>
  <c r="B33" i="1" s="1"/>
  <c r="B35" i="1" s="1"/>
  <c r="B36" i="1" s="1"/>
</calcChain>
</file>

<file path=xl/sharedStrings.xml><?xml version="1.0" encoding="utf-8"?>
<sst xmlns="http://schemas.openxmlformats.org/spreadsheetml/2006/main" count="125" uniqueCount="90">
  <si>
    <t>HOURLY CHARGE OUT RATE CALCULATOR</t>
  </si>
  <si>
    <t>Hours week</t>
  </si>
  <si>
    <t>Week per year</t>
  </si>
  <si>
    <t>Days per year</t>
  </si>
  <si>
    <t>Hours per year</t>
  </si>
  <si>
    <t>Annual Cost</t>
  </si>
  <si>
    <t>Hourly Rate</t>
  </si>
  <si>
    <t>Superannuation (9.5%)</t>
  </si>
  <si>
    <t>Motor Vehicle</t>
  </si>
  <si>
    <t xml:space="preserve">TOTAL </t>
  </si>
  <si>
    <t>Entitlements (Days/yr)</t>
  </si>
  <si>
    <t>Annual Leave</t>
  </si>
  <si>
    <t>Public Holidays</t>
  </si>
  <si>
    <t>RDO's, Weather Hold Ups (rain, heat, etc.)</t>
  </si>
  <si>
    <t>Sick Leave</t>
  </si>
  <si>
    <t>Admin &amp; Non chargable travel</t>
  </si>
  <si>
    <t>Training (Toolbox meetings, skill,s etc)</t>
  </si>
  <si>
    <t>SUB TOTAL OF DAYS LOST</t>
  </si>
  <si>
    <t>Capacity</t>
  </si>
  <si>
    <t>NET DAYS AVAILABLE TO BILL</t>
  </si>
  <si>
    <t xml:space="preserve">True hard cost per day </t>
  </si>
  <si>
    <t>True hard cost per hour</t>
  </si>
  <si>
    <t>Total Overheads (Year)</t>
  </si>
  <si>
    <t>Number of employees (Full Time Equivalent - FTE)</t>
  </si>
  <si>
    <t>Total hours (Year)</t>
  </si>
  <si>
    <t>Overhead cost per hour</t>
  </si>
  <si>
    <t>Net charge out rate</t>
  </si>
  <si>
    <t>Mark Up (not Margin)</t>
  </si>
  <si>
    <t>CHARGABLE RATE PER HOUR REQUIRED</t>
  </si>
  <si>
    <r>
      <t xml:space="preserve">NET PROFT </t>
    </r>
    <r>
      <rPr>
        <b/>
        <u/>
        <sz val="10"/>
        <rFont val="Calibri"/>
        <family val="2"/>
      </rPr>
      <t>MARGIN</t>
    </r>
    <r>
      <rPr>
        <b/>
        <sz val="10"/>
        <rFont val="Calibri"/>
        <family val="2"/>
      </rPr>
      <t xml:space="preserve"> PER HOUR</t>
    </r>
  </si>
  <si>
    <t>Enter information into BLUE cells</t>
  </si>
  <si>
    <t>Want some guidance or assistance calculating your hourly charge out rate?</t>
  </si>
  <si>
    <t>CONTACT US</t>
  </si>
  <si>
    <t>Motor Vehicle - Annual Allowance</t>
  </si>
  <si>
    <t>Phone/Technology - Annual Allowance</t>
  </si>
  <si>
    <t>Accounting Fees</t>
  </si>
  <si>
    <t xml:space="preserve">Advertising &amp; Promotion </t>
  </si>
  <si>
    <t>Bank Charges</t>
  </si>
  <si>
    <t>Bookkeeping</t>
  </si>
  <si>
    <t xml:space="preserve">Cleaning </t>
  </si>
  <si>
    <t>Donations</t>
  </si>
  <si>
    <t>Electricity &amp; Gas</t>
  </si>
  <si>
    <t>Equipment Purchases</t>
  </si>
  <si>
    <t>Freight &amp; Couriers</t>
  </si>
  <si>
    <t xml:space="preserve">General Expenses </t>
  </si>
  <si>
    <t>Gifts</t>
  </si>
  <si>
    <t>Hire of Equipment</t>
  </si>
  <si>
    <t>Insurance</t>
  </si>
  <si>
    <t>Internet</t>
  </si>
  <si>
    <t xml:space="preserve">Lease Payments </t>
  </si>
  <si>
    <t>Legal Fees</t>
  </si>
  <si>
    <t>Merchant Fees</t>
  </si>
  <si>
    <t>Office Supplies</t>
  </si>
  <si>
    <t>Parking, Taxi's and Tolls</t>
  </si>
  <si>
    <t xml:space="preserve">Postage </t>
  </si>
  <si>
    <t>Printing &amp; Stationery</t>
  </si>
  <si>
    <t>Rent</t>
  </si>
  <si>
    <t>Repairs &amp; Maintenance</t>
  </si>
  <si>
    <t>Security</t>
  </si>
  <si>
    <t>Staff Amenities</t>
  </si>
  <si>
    <t>Staff Training</t>
  </si>
  <si>
    <t>Storage</t>
  </si>
  <si>
    <t>Telephone</t>
  </si>
  <si>
    <t>Travel &amp; Accomodation</t>
  </si>
  <si>
    <t>Uniforms</t>
  </si>
  <si>
    <t xml:space="preserve">Wages </t>
  </si>
  <si>
    <t>Waste and Rubbish Removal</t>
  </si>
  <si>
    <t>Workcover</t>
  </si>
  <si>
    <t>Overhead Expenses</t>
  </si>
  <si>
    <t>Other</t>
  </si>
  <si>
    <t>Total</t>
  </si>
  <si>
    <t>Enter your annual overhead expenses below. If field doesn’t apply to you, leave it blank.</t>
  </si>
  <si>
    <t>Finance &amp; Accounting</t>
  </si>
  <si>
    <t>Equipment &amp; Machinery</t>
  </si>
  <si>
    <t>Maintanance</t>
  </si>
  <si>
    <t>Vehicle &amp; Transport</t>
  </si>
  <si>
    <t>Office &amp; Other Expenses</t>
  </si>
  <si>
    <t>Memberships</t>
  </si>
  <si>
    <t>Computer Software &amp; Subscriptions</t>
  </si>
  <si>
    <t>Tool Replacements &amp; Purchase</t>
  </si>
  <si>
    <t>Enter your annual overhead expences in the second tab</t>
  </si>
  <si>
    <t>Already know your total overheads? Simply enter the total</t>
  </si>
  <si>
    <t>Computer &amp; Device Expenses</t>
  </si>
  <si>
    <t>Hours rate</t>
  </si>
  <si>
    <t>Non Billable Time (hours per week)</t>
  </si>
  <si>
    <t>Entitlements (Days per yr)</t>
  </si>
  <si>
    <t>-</t>
  </si>
  <si>
    <t>Hours Per Week</t>
  </si>
  <si>
    <t>Enter information into the light BLUE cells</t>
  </si>
  <si>
    <t>Hourly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</si>
</sst>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* #,##0_);_(&quot;$&quot;* \(#,##0\);_(&quot;$&quot;* &quot;-&quot;??_);_(@_)"/>
    <numFmt numFmtId="167" formatCode="0.0%"/>
    <numFmt numFmtId="168" formatCode="_(* #,##0.0_);_(* \(#,##0.0\);_(* &quot;-&quot;??_);_(@_)"/>
    <numFmt numFmtId="169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  <scheme val="minor"/>
    </font>
    <font>
      <b/>
      <u/>
      <sz val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Calibri"/>
      <family val="2"/>
    </font>
    <font>
      <b/>
      <sz val="13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2" fillId="2" borderId="0" xfId="1" applyFont="1" applyFill="1" applyProtection="1"/>
    <xf numFmtId="0" fontId="3" fillId="2" borderId="0" xfId="1" applyFont="1" applyFill="1" applyProtection="1"/>
    <xf numFmtId="0" fontId="3" fillId="0" borderId="0" xfId="1" applyFont="1" applyFill="1" applyProtection="1"/>
    <xf numFmtId="9" fontId="3" fillId="2" borderId="0" xfId="3" applyFont="1" applyFill="1" applyProtection="1"/>
    <xf numFmtId="9" fontId="3" fillId="3" borderId="1" xfId="3" applyFont="1" applyFill="1" applyBorder="1" applyProtection="1">
      <protection locked="0"/>
    </xf>
    <xf numFmtId="168" fontId="3" fillId="3" borderId="1" xfId="4" applyNumberFormat="1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166" fontId="3" fillId="3" borderId="1" xfId="2" applyNumberFormat="1" applyFont="1" applyFill="1" applyBorder="1" applyProtection="1">
      <protection locked="0"/>
    </xf>
    <xf numFmtId="0" fontId="4" fillId="3" borderId="0" xfId="1" applyFont="1" applyFill="1" applyProtection="1"/>
    <xf numFmtId="0" fontId="4" fillId="4" borderId="0" xfId="1" applyFont="1" applyFill="1" applyBorder="1" applyProtection="1"/>
    <xf numFmtId="0" fontId="3" fillId="4" borderId="0" xfId="1" applyFont="1" applyFill="1" applyProtection="1"/>
    <xf numFmtId="0" fontId="3" fillId="4" borderId="0" xfId="1" applyFont="1" applyFill="1" applyBorder="1" applyProtection="1"/>
    <xf numFmtId="9" fontId="3" fillId="4" borderId="0" xfId="3" applyFont="1" applyFill="1" applyBorder="1" applyProtection="1"/>
    <xf numFmtId="164" fontId="3" fillId="4" borderId="1" xfId="2" applyNumberFormat="1" applyFont="1" applyFill="1" applyBorder="1" applyProtection="1"/>
    <xf numFmtId="166" fontId="3" fillId="4" borderId="1" xfId="2" applyNumberFormat="1" applyFont="1" applyFill="1" applyBorder="1" applyProtection="1"/>
    <xf numFmtId="169" fontId="3" fillId="4" borderId="1" xfId="4" applyNumberFormat="1" applyFont="1" applyFill="1" applyBorder="1" applyProtection="1"/>
    <xf numFmtId="0" fontId="4" fillId="5" borderId="3" xfId="1" applyFont="1" applyFill="1" applyBorder="1" applyProtection="1"/>
    <xf numFmtId="0" fontId="3" fillId="5" borderId="3" xfId="1" applyFont="1" applyFill="1" applyBorder="1" applyProtection="1"/>
    <xf numFmtId="9" fontId="4" fillId="5" borderId="4" xfId="3" applyFont="1" applyFill="1" applyBorder="1" applyProtection="1"/>
    <xf numFmtId="0" fontId="4" fillId="4" borderId="1" xfId="1" applyFont="1" applyFill="1" applyBorder="1" applyProtection="1"/>
    <xf numFmtId="0" fontId="4" fillId="4" borderId="0" xfId="1" applyFont="1" applyFill="1" applyAlignment="1" applyProtection="1">
      <alignment horizontal="right"/>
    </xf>
    <xf numFmtId="167" fontId="3" fillId="4" borderId="0" xfId="3" applyNumberFormat="1" applyFont="1" applyFill="1" applyBorder="1" applyProtection="1"/>
    <xf numFmtId="0" fontId="3" fillId="4" borderId="1" xfId="1" applyFont="1" applyFill="1" applyBorder="1" applyProtection="1"/>
    <xf numFmtId="0" fontId="3" fillId="4" borderId="2" xfId="1" applyFont="1" applyFill="1" applyBorder="1" applyProtection="1"/>
    <xf numFmtId="166" fontId="4" fillId="4" borderId="1" xfId="2" applyNumberFormat="1" applyFont="1" applyFill="1" applyBorder="1" applyProtection="1"/>
    <xf numFmtId="164" fontId="4" fillId="5" borderId="1" xfId="2" applyFont="1" applyFill="1" applyBorder="1" applyProtection="1"/>
    <xf numFmtId="9" fontId="4" fillId="5" borderId="1" xfId="3" applyFont="1" applyFill="1" applyBorder="1" applyProtection="1"/>
    <xf numFmtId="0" fontId="4" fillId="5" borderId="4" xfId="1" applyFont="1" applyFill="1" applyBorder="1" applyProtection="1"/>
    <xf numFmtId="166" fontId="4" fillId="4" borderId="5" xfId="2" applyNumberFormat="1" applyFont="1" applyFill="1" applyBorder="1" applyProtection="1"/>
    <xf numFmtId="0" fontId="3" fillId="4" borderId="5" xfId="1" applyFont="1" applyFill="1" applyBorder="1" applyProtection="1"/>
    <xf numFmtId="0" fontId="3" fillId="4" borderId="7" xfId="1" applyFont="1" applyFill="1" applyBorder="1" applyProtection="1"/>
    <xf numFmtId="0" fontId="3" fillId="4" borderId="6" xfId="1" applyFont="1" applyFill="1" applyBorder="1" applyProtection="1"/>
    <xf numFmtId="0" fontId="4" fillId="5" borderId="8" xfId="1" applyFont="1" applyFill="1" applyBorder="1" applyProtection="1"/>
    <xf numFmtId="0" fontId="3" fillId="4" borderId="9" xfId="1" applyFont="1" applyFill="1" applyBorder="1" applyProtection="1"/>
    <xf numFmtId="0" fontId="4" fillId="4" borderId="9" xfId="1" applyFont="1" applyFill="1" applyBorder="1" applyProtection="1"/>
    <xf numFmtId="0" fontId="6" fillId="4" borderId="9" xfId="1" applyFont="1" applyFill="1" applyBorder="1" applyProtection="1"/>
    <xf numFmtId="0" fontId="4" fillId="4" borderId="10" xfId="1" applyFont="1" applyFill="1" applyBorder="1" applyProtection="1"/>
    <xf numFmtId="0" fontId="3" fillId="4" borderId="10" xfId="1" applyFont="1" applyFill="1" applyBorder="1" applyProtection="1"/>
    <xf numFmtId="0" fontId="4" fillId="4" borderId="11" xfId="1" applyFont="1" applyFill="1" applyBorder="1" applyProtection="1"/>
    <xf numFmtId="0" fontId="3" fillId="2" borderId="1" xfId="1" applyFont="1" applyFill="1" applyBorder="1" applyProtection="1"/>
    <xf numFmtId="0" fontId="8" fillId="6" borderId="2" xfId="5" applyFont="1" applyFill="1" applyBorder="1" applyAlignment="1" applyProtection="1"/>
    <xf numFmtId="0" fontId="8" fillId="6" borderId="12" xfId="5" applyFont="1" applyFill="1" applyBorder="1" applyAlignment="1" applyProtection="1"/>
    <xf numFmtId="0" fontId="0" fillId="0" borderId="1" xfId="0" applyBorder="1"/>
    <xf numFmtId="0" fontId="0" fillId="0" borderId="7" xfId="0" applyBorder="1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0" fillId="0" borderId="12" xfId="0" applyBorder="1"/>
    <xf numFmtId="0" fontId="10" fillId="5" borderId="2" xfId="1" applyFont="1" applyFill="1" applyBorder="1" applyAlignment="1" applyProtection="1">
      <alignment horizontal="center"/>
    </xf>
    <xf numFmtId="0" fontId="10" fillId="5" borderId="12" xfId="1" applyFont="1" applyFill="1" applyBorder="1" applyAlignment="1" applyProtection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Fill="1" applyBorder="1"/>
    <xf numFmtId="0" fontId="3" fillId="4" borderId="0" xfId="1" applyFont="1" applyFill="1" applyAlignment="1" applyProtection="1">
      <alignment horizontal="center"/>
    </xf>
    <xf numFmtId="0" fontId="3" fillId="4" borderId="9" xfId="1" applyFont="1" applyFill="1" applyBorder="1" applyAlignment="1" applyProtection="1">
      <alignment horizontal="center"/>
    </xf>
    <xf numFmtId="0" fontId="3" fillId="4" borderId="5" xfId="1" applyFont="1" applyFill="1" applyBorder="1" applyAlignment="1" applyProtection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12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0" fillId="5" borderId="1" xfId="0" applyFill="1" applyBorder="1"/>
    <xf numFmtId="0" fontId="11" fillId="3" borderId="0" xfId="1" applyFont="1" applyFill="1" applyProtection="1"/>
    <xf numFmtId="166" fontId="3" fillId="3" borderId="1" xfId="2" applyNumberFormat="1" applyFont="1" applyFill="1" applyBorder="1" applyProtection="1"/>
  </cellXfs>
  <cellStyles count="6">
    <cellStyle name="Comma 2" xfId="4" xr:uid="{00000000-0005-0000-0000-000000000000}"/>
    <cellStyle name="Currency 2" xfId="2" xr:uid="{00000000-0005-0000-0000-000001000000}"/>
    <cellStyle name="Hyperlink" xfId="5" builtinId="8"/>
    <cellStyle name="Normal" xfId="0" builtinId="0"/>
    <cellStyle name="Normal 2" xfId="1" xr:uid="{00000000-0005-0000-0000-000003000000}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337704</xdr:colOff>
      <xdr:row>0</xdr:row>
      <xdr:rowOff>129888</xdr:rowOff>
    </xdr:from>
    <xdr:to>
      <xdr:col>7</xdr:col>
      <xdr:colOff>51955</xdr:colOff>
      <xdr:row>2</xdr:row>
      <xdr:rowOff>193787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99C298-F18B-4260-9610-BB98D09BB6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8159" y="129888"/>
          <a:ext cx="1498023" cy="4994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85725</xdr:rowOff>
    </xdr:from>
    <xdr:to>
      <xdr:col>1</xdr:col>
      <xdr:colOff>764447</xdr:colOff>
      <xdr:row>0</xdr:row>
      <xdr:rowOff>813776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5DDD7C-F3CD-43B3-8D21-1098B02C2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85725"/>
          <a:ext cx="2183672" cy="7280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356754</xdr:colOff>
      <xdr:row>0</xdr:row>
      <xdr:rowOff>82263</xdr:rowOff>
    </xdr:from>
    <xdr:to>
      <xdr:col>6</xdr:col>
      <xdr:colOff>251980</xdr:colOff>
      <xdr:row>3</xdr:row>
      <xdr:rowOff>3287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70B7E1A-4772-4864-8480-DBC413F9B8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33754" y="82263"/>
          <a:ext cx="1504951" cy="568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otradeunited.com.au/contact-u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protradeunited.com.au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U173"/>
  <sheetViews>
    <sheetView zoomScaleNormal="100" zoomScalePageLayoutView="110" workbookViewId="0">
      <selection activeCell="B34" sqref="B34"/>
    </sheetView>
  </sheetViews>
  <sheetFormatPr defaultColWidth="12.42578125" defaultRowHeight="12.75" x14ac:dyDescent="0.2"/>
  <cols>
    <col min="1" max="1" width="62.140625" style="3" bestFit="1" customWidth="1"/>
    <col min="2" max="3" width="12.42578125" style="3"/>
    <col min="4" max="5" width="13.42578125" style="3" bestFit="1" customWidth="1"/>
    <col min="6" max="7" width="13.42578125" style="3" customWidth="1"/>
    <col min="8" max="8" width="13.42578125" style="2" customWidth="1"/>
    <col min="9" max="21" width="12.42578125" style="2"/>
    <col min="22" max="16384" width="12.42578125" style="3"/>
  </cols>
  <sheetData>
    <row r="1" spans="1:17" s="2" customFormat="1" ht="21" x14ac:dyDescent="0.35">
      <c r="A1" s="1" t="s">
        <v>0</v>
      </c>
    </row>
    <row r="2" spans="1:17" s="2" customFormat="1" x14ac:dyDescent="0.2"/>
    <row r="3" spans="1:17" s="2" customFormat="1" ht="17.25" x14ac:dyDescent="0.3">
      <c r="A3" s="59" t="s">
        <v>88</v>
      </c>
    </row>
    <row r="4" spans="1:17" s="2" customFormat="1" ht="15" x14ac:dyDescent="0.25">
      <c r="A4" s="40" t="s">
        <v>31</v>
      </c>
      <c r="B4" s="41" t="s">
        <v>32</v>
      </c>
      <c r="C4" s="42"/>
      <c r="D4" s="42"/>
    </row>
    <row r="5" spans="1:17" s="2" customFormat="1" ht="13.5" thickBot="1" x14ac:dyDescent="0.25">
      <c r="A5" s="33"/>
      <c r="B5" s="17" t="s">
        <v>89</v>
      </c>
      <c r="C5" s="17" t="s">
        <v>1</v>
      </c>
      <c r="D5" s="17" t="s">
        <v>2</v>
      </c>
      <c r="E5" s="17" t="s">
        <v>3</v>
      </c>
      <c r="F5" s="17" t="s">
        <v>4</v>
      </c>
      <c r="G5" s="28" t="s">
        <v>5</v>
      </c>
    </row>
    <row r="6" spans="1:17" s="3" customFormat="1" ht="13.5" thickTop="1" x14ac:dyDescent="0.2">
      <c r="A6" s="34" t="s">
        <v>6</v>
      </c>
      <c r="B6" s="8">
        <v>40</v>
      </c>
      <c r="C6" s="7">
        <v>40</v>
      </c>
      <c r="D6" s="7">
        <v>52</v>
      </c>
      <c r="E6" s="23">
        <f>D6*5</f>
        <v>260</v>
      </c>
      <c r="F6" s="24">
        <f>D6*C6</f>
        <v>2080</v>
      </c>
      <c r="G6" s="15">
        <f>B6*C6*D6</f>
        <v>83200</v>
      </c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3" customFormat="1" x14ac:dyDescent="0.2">
      <c r="A7" s="34" t="s">
        <v>7</v>
      </c>
      <c r="B7" s="22"/>
      <c r="C7" s="12"/>
      <c r="D7" s="12"/>
      <c r="E7" s="12"/>
      <c r="F7" s="12"/>
      <c r="G7" s="15">
        <f>G6*0.095</f>
        <v>7904</v>
      </c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s="3" customFormat="1" x14ac:dyDescent="0.2">
      <c r="A8" s="34" t="s">
        <v>33</v>
      </c>
      <c r="B8" s="22"/>
      <c r="C8" s="12"/>
      <c r="D8" s="12"/>
      <c r="E8" s="12"/>
      <c r="F8" s="12"/>
      <c r="G8" s="8">
        <v>0</v>
      </c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s="3" customFormat="1" x14ac:dyDescent="0.2">
      <c r="A9" s="34" t="s">
        <v>34</v>
      </c>
      <c r="B9" s="22"/>
      <c r="C9" s="12"/>
      <c r="D9" s="12"/>
      <c r="E9" s="12"/>
      <c r="F9" s="12"/>
      <c r="G9" s="8">
        <v>0</v>
      </c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s="3" customFormat="1" x14ac:dyDescent="0.2">
      <c r="A10" s="35" t="s">
        <v>9</v>
      </c>
      <c r="B10" s="12"/>
      <c r="C10" s="12"/>
      <c r="D10" s="12"/>
      <c r="E10" s="12"/>
      <c r="F10" s="12"/>
      <c r="G10" s="25">
        <f>SUM(G6:G9)</f>
        <v>91104</v>
      </c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s="3" customFormat="1" x14ac:dyDescent="0.2">
      <c r="A11" s="34"/>
      <c r="B11" s="12"/>
      <c r="C11" s="12"/>
      <c r="D11" s="12"/>
      <c r="E11" s="12"/>
      <c r="F11" s="12"/>
      <c r="G11" s="29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s="3" customFormat="1" x14ac:dyDescent="0.2">
      <c r="A12" s="36" t="s">
        <v>10</v>
      </c>
      <c r="B12" s="12"/>
      <c r="C12" s="12"/>
      <c r="D12" s="12"/>
      <c r="E12" s="12"/>
      <c r="F12" s="12"/>
      <c r="G12" s="30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3" customFormat="1" x14ac:dyDescent="0.2">
      <c r="A13" s="34" t="s">
        <v>11</v>
      </c>
      <c r="B13" s="12"/>
      <c r="C13" s="12"/>
      <c r="D13" s="12"/>
      <c r="E13" s="7">
        <v>20</v>
      </c>
      <c r="F13" s="12"/>
      <c r="G13" s="30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x14ac:dyDescent="0.2">
      <c r="A14" s="34" t="s">
        <v>12</v>
      </c>
      <c r="B14" s="12"/>
      <c r="C14" s="12"/>
      <c r="D14" s="12"/>
      <c r="E14" s="7">
        <v>12</v>
      </c>
      <c r="F14" s="12"/>
      <c r="G14" s="30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x14ac:dyDescent="0.2">
      <c r="A15" s="34" t="s">
        <v>13</v>
      </c>
      <c r="B15" s="12"/>
      <c r="C15" s="12"/>
      <c r="D15" s="12"/>
      <c r="E15" s="7">
        <v>0</v>
      </c>
      <c r="F15" s="12"/>
      <c r="G15" s="30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x14ac:dyDescent="0.2">
      <c r="A16" s="34" t="s">
        <v>14</v>
      </c>
      <c r="B16" s="12"/>
      <c r="C16" s="12"/>
      <c r="D16" s="12"/>
      <c r="E16" s="7">
        <v>10</v>
      </c>
      <c r="F16" s="12"/>
      <c r="G16" s="30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x14ac:dyDescent="0.2">
      <c r="A17" s="34"/>
      <c r="B17" s="12"/>
      <c r="C17" s="12"/>
      <c r="D17" s="12"/>
      <c r="E17" s="12"/>
      <c r="F17" s="12"/>
      <c r="G17" s="30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x14ac:dyDescent="0.2">
      <c r="A18" s="36" t="s">
        <v>84</v>
      </c>
      <c r="B18" s="12"/>
      <c r="C18" s="12" t="s">
        <v>87</v>
      </c>
      <c r="D18" s="12"/>
      <c r="E18" s="12"/>
      <c r="F18" s="12"/>
      <c r="G18" s="30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3" customFormat="1" x14ac:dyDescent="0.2">
      <c r="A19" s="34" t="s">
        <v>15</v>
      </c>
      <c r="B19" s="12"/>
      <c r="C19" s="7">
        <v>2.5</v>
      </c>
      <c r="D19" s="12"/>
      <c r="E19" s="23">
        <f>C19*D6/8</f>
        <v>16.25</v>
      </c>
      <c r="F19" s="12"/>
      <c r="G19" s="30"/>
      <c r="H19" s="2"/>
      <c r="I19" s="2"/>
      <c r="J19" s="2"/>
      <c r="K19" s="2"/>
      <c r="L19" s="2"/>
      <c r="M19" s="2"/>
      <c r="N19" s="2"/>
      <c r="O19" s="2"/>
      <c r="P19" s="2"/>
      <c r="Q19" s="2"/>
    </row>
    <row r="20" spans="1:17" s="3" customFormat="1" x14ac:dyDescent="0.2">
      <c r="A20" s="34" t="s">
        <v>16</v>
      </c>
      <c r="B20" s="12"/>
      <c r="C20" s="7">
        <v>1</v>
      </c>
      <c r="D20" s="12"/>
      <c r="E20" s="23">
        <f>C20*D6/8</f>
        <v>6.5</v>
      </c>
      <c r="F20" s="12"/>
      <c r="G20" s="30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s="3" customFormat="1" x14ac:dyDescent="0.2">
      <c r="A21" s="37" t="s">
        <v>17</v>
      </c>
      <c r="B21" s="10"/>
      <c r="C21" s="10"/>
      <c r="D21" s="10"/>
      <c r="E21" s="20">
        <f>SUM(E13:E16,E19:E20)</f>
        <v>64.75</v>
      </c>
      <c r="F21" s="12"/>
      <c r="G21" s="30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3" customFormat="1" x14ac:dyDescent="0.2">
      <c r="A22" s="34"/>
      <c r="B22" s="11"/>
      <c r="C22" s="11"/>
      <c r="D22" s="11"/>
      <c r="E22" s="11"/>
      <c r="F22" s="21" t="s">
        <v>18</v>
      </c>
      <c r="G22" s="30"/>
      <c r="H22" s="4"/>
      <c r="I22" s="2"/>
      <c r="J22" s="2"/>
      <c r="K22" s="2"/>
      <c r="L22" s="2"/>
      <c r="M22" s="2"/>
      <c r="N22" s="2"/>
      <c r="O22" s="2"/>
      <c r="P22" s="2"/>
      <c r="Q22" s="2"/>
    </row>
    <row r="23" spans="1:17" s="3" customFormat="1" ht="13.5" thickBot="1" x14ac:dyDescent="0.25">
      <c r="A23" s="33" t="s">
        <v>19</v>
      </c>
      <c r="B23" s="18"/>
      <c r="C23" s="18"/>
      <c r="D23" s="18"/>
      <c r="E23" s="17">
        <f>E6-E21</f>
        <v>195.25</v>
      </c>
      <c r="F23" s="19">
        <f>1-(E21/E6)</f>
        <v>0.75096153846153846</v>
      </c>
      <c r="G23" s="19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3" customFormat="1" ht="13.5" thickTop="1" x14ac:dyDescent="0.2">
      <c r="A24" s="35"/>
      <c r="B24" s="12"/>
      <c r="C24" s="12"/>
      <c r="D24" s="12"/>
      <c r="E24" s="13"/>
      <c r="F24" s="13"/>
      <c r="G24" s="30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s="3" customFormat="1" x14ac:dyDescent="0.2">
      <c r="A25" s="34" t="s">
        <v>20</v>
      </c>
      <c r="B25" s="14">
        <f>G10/E23</f>
        <v>466.60179257362358</v>
      </c>
      <c r="C25" s="11"/>
      <c r="D25" s="11"/>
      <c r="E25" s="11"/>
      <c r="F25" s="11"/>
      <c r="G25" s="30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x14ac:dyDescent="0.2">
      <c r="A26" s="38" t="s">
        <v>21</v>
      </c>
      <c r="B26" s="14">
        <f>B25/8</f>
        <v>58.325224071702948</v>
      </c>
      <c r="C26" s="11"/>
      <c r="D26" s="11"/>
      <c r="E26" s="11"/>
      <c r="F26" s="11"/>
      <c r="G26" s="30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x14ac:dyDescent="0.2">
      <c r="A27" s="34"/>
      <c r="B27" s="11"/>
      <c r="C27" s="11"/>
      <c r="D27" s="11"/>
      <c r="E27" s="11"/>
      <c r="F27" s="11"/>
      <c r="G27" s="30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x14ac:dyDescent="0.2">
      <c r="A28" s="34" t="s">
        <v>22</v>
      </c>
      <c r="B28" s="60">
        <f>'OVERHEAD EXPENSES'!B48</f>
        <v>0</v>
      </c>
      <c r="C28" s="53" t="s">
        <v>80</v>
      </c>
      <c r="D28" s="52"/>
      <c r="E28" s="52"/>
      <c r="F28" s="52"/>
      <c r="G28" s="54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3" customFormat="1" x14ac:dyDescent="0.2">
      <c r="A29" s="34" t="s">
        <v>23</v>
      </c>
      <c r="B29" s="6">
        <v>4</v>
      </c>
      <c r="C29" s="53" t="s">
        <v>81</v>
      </c>
      <c r="D29" s="52"/>
      <c r="E29" s="52"/>
      <c r="F29" s="52"/>
      <c r="G29" s="54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s="3" customFormat="1" x14ac:dyDescent="0.2">
      <c r="A30" s="34" t="s">
        <v>24</v>
      </c>
      <c r="B30" s="16">
        <f>B29*F6</f>
        <v>8320</v>
      </c>
      <c r="C30" s="11"/>
      <c r="D30" s="11"/>
      <c r="E30" s="11"/>
      <c r="F30" s="11"/>
      <c r="G30" s="30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s="3" customFormat="1" x14ac:dyDescent="0.2">
      <c r="A31" s="38" t="s">
        <v>25</v>
      </c>
      <c r="B31" s="14">
        <f>B28/B30</f>
        <v>0</v>
      </c>
      <c r="C31" s="11"/>
      <c r="D31" s="11"/>
      <c r="E31" s="11"/>
      <c r="F31" s="11"/>
      <c r="G31" s="30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3" customFormat="1" x14ac:dyDescent="0.2">
      <c r="A32" s="34"/>
      <c r="B32" s="11"/>
      <c r="C32" s="11"/>
      <c r="D32" s="11"/>
      <c r="E32" s="11"/>
      <c r="F32" s="11"/>
      <c r="G32" s="30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21" x14ac:dyDescent="0.2">
      <c r="A33" s="34" t="s">
        <v>26</v>
      </c>
      <c r="B33" s="14">
        <f>SUM(B26,B31)</f>
        <v>58.325224071702948</v>
      </c>
      <c r="C33" s="11"/>
      <c r="D33" s="11"/>
      <c r="E33" s="11"/>
      <c r="F33" s="11"/>
      <c r="G33" s="30"/>
      <c r="R33" s="3"/>
      <c r="S33" s="3"/>
      <c r="T33" s="3"/>
      <c r="U33" s="3"/>
    </row>
    <row r="34" spans="1:21" x14ac:dyDescent="0.2">
      <c r="A34" s="34" t="s">
        <v>27</v>
      </c>
      <c r="B34" s="5">
        <v>0.25</v>
      </c>
      <c r="C34" s="11"/>
      <c r="D34" s="11"/>
      <c r="E34" s="11"/>
      <c r="F34" s="11"/>
      <c r="G34" s="30"/>
      <c r="R34" s="3"/>
      <c r="S34" s="3"/>
      <c r="T34" s="3"/>
      <c r="U34" s="3"/>
    </row>
    <row r="35" spans="1:21" x14ac:dyDescent="0.2">
      <c r="A35" s="37" t="s">
        <v>28</v>
      </c>
      <c r="B35" s="26">
        <f>B33*(1+B34)</f>
        <v>72.906530089628689</v>
      </c>
      <c r="C35" s="11"/>
      <c r="D35" s="11"/>
      <c r="E35" s="11"/>
      <c r="F35" s="11"/>
      <c r="G35" s="30"/>
      <c r="R35" s="3"/>
      <c r="S35" s="3"/>
      <c r="T35" s="3"/>
      <c r="U35" s="3"/>
    </row>
    <row r="36" spans="1:21" s="2" customFormat="1" x14ac:dyDescent="0.2">
      <c r="A36" s="39" t="s">
        <v>29</v>
      </c>
      <c r="B36" s="27">
        <f>(B35-B33)/B35</f>
        <v>0.20000000000000004</v>
      </c>
      <c r="C36" s="31"/>
      <c r="D36" s="31"/>
      <c r="E36" s="31"/>
      <c r="F36" s="31"/>
      <c r="G36" s="32"/>
    </row>
    <row r="37" spans="1:21" s="2" customFormat="1" x14ac:dyDescent="0.2"/>
    <row r="38" spans="1:21" s="2" customFormat="1" x14ac:dyDescent="0.2"/>
    <row r="39" spans="1:21" s="2" customFormat="1" x14ac:dyDescent="0.2"/>
    <row r="40" spans="1:21" s="2" customFormat="1" x14ac:dyDescent="0.2"/>
    <row r="41" spans="1:21" s="2" customFormat="1" x14ac:dyDescent="0.2"/>
    <row r="42" spans="1:21" s="2" customFormat="1" x14ac:dyDescent="0.2"/>
    <row r="43" spans="1:21" s="2" customFormat="1" x14ac:dyDescent="0.2"/>
    <row r="44" spans="1:21" s="2" customFormat="1" x14ac:dyDescent="0.2"/>
    <row r="45" spans="1:21" s="2" customFormat="1" x14ac:dyDescent="0.2"/>
    <row r="46" spans="1:21" s="2" customFormat="1" x14ac:dyDescent="0.2"/>
    <row r="47" spans="1:21" s="2" customFormat="1" x14ac:dyDescent="0.2"/>
    <row r="48" spans="1:21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</sheetData>
  <sheetProtection selectLockedCells="1"/>
  <mergeCells count="2">
    <mergeCell ref="C28:G28"/>
    <mergeCell ref="C29:G29"/>
  </mergeCells>
  <hyperlinks>
    <hyperlink ref="B4:D4" r:id="rId1" display="CONTACT US" xr:uid="{2942FD04-635B-485B-A617-AE279BA5B365}"/>
  </hyperlinks>
  <pageMargins left="0.75" right="0.75" top="1" bottom="1" header="0.5" footer="0.5"/>
  <pageSetup paperSize="9" orientation="portrait" horizontalDpi="4294967293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93C01-57B6-4AD4-8595-794EF91BC07A}">
  <sheetPr>
    <tabColor rgb="FFFF0000"/>
  </sheetPr>
  <dimension ref="A1:B66"/>
  <sheetViews>
    <sheetView topLeftCell="A25" workbookViewId="0">
      <selection activeCell="B48" sqref="B48"/>
    </sheetView>
  </sheetViews>
  <sheetFormatPr defaultRowHeight="15" x14ac:dyDescent="0.25"/>
  <cols>
    <col min="1" max="1" width="32.85546875" bestFit="1" customWidth="1"/>
    <col min="2" max="2" width="28.7109375" customWidth="1"/>
  </cols>
  <sheetData>
    <row r="1" spans="1:2" ht="70.5" customHeight="1" x14ac:dyDescent="0.25">
      <c r="A1" s="44"/>
      <c r="B1" s="44"/>
    </row>
    <row r="2" spans="1:2" ht="32.25" customHeight="1" x14ac:dyDescent="0.25">
      <c r="A2" s="50" t="s">
        <v>71</v>
      </c>
      <c r="B2" s="50"/>
    </row>
    <row r="3" spans="1:2" ht="23.25" customHeight="1" x14ac:dyDescent="0.3">
      <c r="A3" s="48" t="s">
        <v>68</v>
      </c>
      <c r="B3" s="49"/>
    </row>
    <row r="4" spans="1:2" x14ac:dyDescent="0.25">
      <c r="A4" s="55" t="s">
        <v>72</v>
      </c>
      <c r="B4" s="56"/>
    </row>
    <row r="5" spans="1:2" x14ac:dyDescent="0.25">
      <c r="A5" s="43" t="s">
        <v>35</v>
      </c>
      <c r="B5" s="43"/>
    </row>
    <row r="6" spans="1:2" x14ac:dyDescent="0.25">
      <c r="A6" s="43" t="s">
        <v>36</v>
      </c>
      <c r="B6" s="43"/>
    </row>
    <row r="7" spans="1:2" x14ac:dyDescent="0.25">
      <c r="A7" s="43" t="s">
        <v>37</v>
      </c>
      <c r="B7" s="43"/>
    </row>
    <row r="8" spans="1:2" x14ac:dyDescent="0.25">
      <c r="A8" s="43" t="s">
        <v>38</v>
      </c>
      <c r="B8" s="43"/>
    </row>
    <row r="9" spans="1:2" x14ac:dyDescent="0.25">
      <c r="A9" s="43" t="s">
        <v>51</v>
      </c>
      <c r="B9" s="43" t="s">
        <v>86</v>
      </c>
    </row>
    <row r="10" spans="1:2" x14ac:dyDescent="0.25">
      <c r="A10" s="55" t="s">
        <v>76</v>
      </c>
      <c r="B10" s="56"/>
    </row>
    <row r="11" spans="1:2" x14ac:dyDescent="0.25">
      <c r="A11" s="43" t="s">
        <v>39</v>
      </c>
      <c r="B11" s="43"/>
    </row>
    <row r="12" spans="1:2" x14ac:dyDescent="0.25">
      <c r="A12" s="43" t="s">
        <v>82</v>
      </c>
      <c r="B12" s="43"/>
    </row>
    <row r="13" spans="1:2" x14ac:dyDescent="0.25">
      <c r="A13" s="43" t="s">
        <v>78</v>
      </c>
      <c r="B13" s="43"/>
    </row>
    <row r="14" spans="1:2" x14ac:dyDescent="0.25">
      <c r="A14" s="43" t="s">
        <v>40</v>
      </c>
      <c r="B14" s="43"/>
    </row>
    <row r="15" spans="1:2" x14ac:dyDescent="0.25">
      <c r="A15" s="43" t="s">
        <v>55</v>
      </c>
      <c r="B15" s="43"/>
    </row>
    <row r="16" spans="1:2" x14ac:dyDescent="0.25">
      <c r="A16" s="43" t="s">
        <v>41</v>
      </c>
      <c r="B16" s="43"/>
    </row>
    <row r="17" spans="1:2" x14ac:dyDescent="0.25">
      <c r="A17" s="43" t="s">
        <v>47</v>
      </c>
      <c r="B17" s="43"/>
    </row>
    <row r="18" spans="1:2" x14ac:dyDescent="0.25">
      <c r="A18" s="43" t="s">
        <v>48</v>
      </c>
      <c r="B18" s="43"/>
    </row>
    <row r="19" spans="1:2" x14ac:dyDescent="0.25">
      <c r="A19" s="43" t="s">
        <v>49</v>
      </c>
      <c r="B19" s="43"/>
    </row>
    <row r="20" spans="1:2" x14ac:dyDescent="0.25">
      <c r="A20" s="43" t="s">
        <v>50</v>
      </c>
      <c r="B20" s="43"/>
    </row>
    <row r="21" spans="1:2" x14ac:dyDescent="0.25">
      <c r="A21" s="43" t="s">
        <v>62</v>
      </c>
      <c r="B21" s="43"/>
    </row>
    <row r="22" spans="1:2" x14ac:dyDescent="0.25">
      <c r="A22" s="43" t="s">
        <v>52</v>
      </c>
      <c r="B22" s="43"/>
    </row>
    <row r="23" spans="1:2" x14ac:dyDescent="0.25">
      <c r="A23" s="43" t="s">
        <v>56</v>
      </c>
      <c r="B23" s="43"/>
    </row>
    <row r="24" spans="1:2" x14ac:dyDescent="0.25">
      <c r="A24" s="43" t="s">
        <v>58</v>
      </c>
      <c r="B24" s="43"/>
    </row>
    <row r="25" spans="1:2" x14ac:dyDescent="0.25">
      <c r="A25" s="43" t="s">
        <v>59</v>
      </c>
      <c r="B25" s="43"/>
    </row>
    <row r="26" spans="1:2" x14ac:dyDescent="0.25">
      <c r="A26" s="43" t="s">
        <v>60</v>
      </c>
      <c r="B26" s="43"/>
    </row>
    <row r="27" spans="1:2" x14ac:dyDescent="0.25">
      <c r="A27" s="43" t="s">
        <v>61</v>
      </c>
      <c r="B27" s="43"/>
    </row>
    <row r="28" spans="1:2" x14ac:dyDescent="0.25">
      <c r="A28" s="43" t="s">
        <v>77</v>
      </c>
      <c r="B28" s="43"/>
    </row>
    <row r="29" spans="1:2" x14ac:dyDescent="0.25">
      <c r="A29" s="43" t="s">
        <v>44</v>
      </c>
      <c r="B29" s="43"/>
    </row>
    <row r="30" spans="1:2" x14ac:dyDescent="0.25">
      <c r="A30" s="43" t="s">
        <v>45</v>
      </c>
      <c r="B30" s="43"/>
    </row>
    <row r="31" spans="1:2" x14ac:dyDescent="0.25">
      <c r="A31" s="43" t="s">
        <v>63</v>
      </c>
      <c r="B31" s="43"/>
    </row>
    <row r="32" spans="1:2" x14ac:dyDescent="0.25">
      <c r="A32" s="43" t="s">
        <v>64</v>
      </c>
      <c r="B32" s="43"/>
    </row>
    <row r="33" spans="1:2" x14ac:dyDescent="0.25">
      <c r="A33" s="43" t="s">
        <v>65</v>
      </c>
      <c r="B33" s="43"/>
    </row>
    <row r="34" spans="1:2" x14ac:dyDescent="0.25">
      <c r="A34" s="43" t="s">
        <v>66</v>
      </c>
      <c r="B34" s="43"/>
    </row>
    <row r="35" spans="1:2" x14ac:dyDescent="0.25">
      <c r="A35" s="43" t="s">
        <v>67</v>
      </c>
      <c r="B35" s="43"/>
    </row>
    <row r="36" spans="1:2" x14ac:dyDescent="0.25">
      <c r="A36" s="43" t="s">
        <v>54</v>
      </c>
      <c r="B36" s="43"/>
    </row>
    <row r="37" spans="1:2" x14ac:dyDescent="0.25">
      <c r="A37" s="43" t="s">
        <v>43</v>
      </c>
      <c r="B37" s="43"/>
    </row>
    <row r="38" spans="1:2" x14ac:dyDescent="0.25">
      <c r="A38" s="45" t="s">
        <v>69</v>
      </c>
      <c r="B38" s="43"/>
    </row>
    <row r="39" spans="1:2" x14ac:dyDescent="0.25">
      <c r="A39" s="55" t="s">
        <v>73</v>
      </c>
      <c r="B39" s="56"/>
    </row>
    <row r="40" spans="1:2" x14ac:dyDescent="0.25">
      <c r="A40" s="43" t="s">
        <v>42</v>
      </c>
      <c r="B40" s="43"/>
    </row>
    <row r="41" spans="1:2" x14ac:dyDescent="0.25">
      <c r="A41" s="43" t="s">
        <v>46</v>
      </c>
      <c r="B41" s="43"/>
    </row>
    <row r="42" spans="1:2" x14ac:dyDescent="0.25">
      <c r="A42" s="43" t="s">
        <v>74</v>
      </c>
      <c r="B42" s="43"/>
    </row>
    <row r="43" spans="1:2" x14ac:dyDescent="0.25">
      <c r="A43" s="43" t="s">
        <v>79</v>
      </c>
      <c r="B43" s="47"/>
    </row>
    <row r="44" spans="1:2" x14ac:dyDescent="0.25">
      <c r="A44" s="57" t="s">
        <v>75</v>
      </c>
      <c r="B44" s="57"/>
    </row>
    <row r="45" spans="1:2" x14ac:dyDescent="0.25">
      <c r="A45" s="43" t="s">
        <v>8</v>
      </c>
      <c r="B45" s="43"/>
    </row>
    <row r="46" spans="1:2" x14ac:dyDescent="0.25">
      <c r="A46" s="43" t="s">
        <v>53</v>
      </c>
      <c r="B46" s="43"/>
    </row>
    <row r="47" spans="1:2" x14ac:dyDescent="0.25">
      <c r="A47" s="43" t="s">
        <v>57</v>
      </c>
      <c r="B47" s="43"/>
    </row>
    <row r="48" spans="1:2" x14ac:dyDescent="0.25">
      <c r="A48" s="58" t="s">
        <v>70</v>
      </c>
      <c r="B48" s="58">
        <f>SUM(B5:B9,B11:B38,B40:B43,B45:B47)</f>
        <v>0</v>
      </c>
    </row>
    <row r="53" spans="1:2" x14ac:dyDescent="0.25">
      <c r="A53" s="46"/>
      <c r="B53" s="46"/>
    </row>
    <row r="54" spans="1:2" x14ac:dyDescent="0.25">
      <c r="A54" s="46"/>
      <c r="B54" s="46"/>
    </row>
    <row r="55" spans="1:2" x14ac:dyDescent="0.25">
      <c r="A55" s="46"/>
      <c r="B55" s="46"/>
    </row>
    <row r="56" spans="1:2" x14ac:dyDescent="0.25">
      <c r="A56" s="46"/>
      <c r="B56" s="46"/>
    </row>
    <row r="57" spans="1:2" x14ac:dyDescent="0.25">
      <c r="A57" s="46"/>
      <c r="B57" s="46"/>
    </row>
    <row r="58" spans="1:2" x14ac:dyDescent="0.25">
      <c r="A58" s="46"/>
      <c r="B58" s="46"/>
    </row>
    <row r="60" spans="1:2" x14ac:dyDescent="0.25">
      <c r="A60" s="46"/>
      <c r="B60" s="46"/>
    </row>
    <row r="61" spans="1:2" x14ac:dyDescent="0.25">
      <c r="A61" s="46"/>
      <c r="B61" s="46"/>
    </row>
    <row r="62" spans="1:2" x14ac:dyDescent="0.25">
      <c r="A62" s="51"/>
      <c r="B62" s="46"/>
    </row>
    <row r="63" spans="1:2" x14ac:dyDescent="0.25">
      <c r="A63" s="46"/>
      <c r="B63" s="46"/>
    </row>
    <row r="64" spans="1:2" x14ac:dyDescent="0.25">
      <c r="A64" s="46"/>
      <c r="B64" s="46"/>
    </row>
    <row r="65" spans="1:2" x14ac:dyDescent="0.25">
      <c r="A65" s="46"/>
      <c r="B65" s="46"/>
    </row>
    <row r="66" spans="1:2" x14ac:dyDescent="0.25">
      <c r="A66" s="46"/>
      <c r="B66" s="46"/>
    </row>
  </sheetData>
  <mergeCells count="7">
    <mergeCell ref="A44:B44"/>
    <mergeCell ref="A1:B1"/>
    <mergeCell ref="A3:B3"/>
    <mergeCell ref="A2:B2"/>
    <mergeCell ref="A4:B4"/>
    <mergeCell ref="A10:B10"/>
    <mergeCell ref="A39:B3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950D3-8197-412C-92BB-7C55F7836D12}">
  <sheetPr>
    <tabColor theme="5"/>
  </sheetPr>
  <dimension ref="A1:G36"/>
  <sheetViews>
    <sheetView tabSelected="1" workbookViewId="0">
      <selection activeCell="B28" sqref="B28"/>
    </sheetView>
  </sheetViews>
  <sheetFormatPr defaultRowHeight="15" x14ac:dyDescent="0.25"/>
  <cols>
    <col min="1" max="1" width="62.140625" bestFit="1" customWidth="1"/>
    <col min="2" max="2" width="12.140625" bestFit="1" customWidth="1"/>
    <col min="3" max="3" width="10.28515625" bestFit="1" customWidth="1"/>
    <col min="4" max="4" width="12.5703125" bestFit="1" customWidth="1"/>
    <col min="5" max="5" width="11.5703125" bestFit="1" customWidth="1"/>
    <col min="6" max="6" width="12.5703125" bestFit="1" customWidth="1"/>
    <col min="7" max="7" width="10.28515625" bestFit="1" customWidth="1"/>
  </cols>
  <sheetData>
    <row r="1" spans="1:7" ht="21" x14ac:dyDescent="0.3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9" t="s">
        <v>30</v>
      </c>
      <c r="B3" s="2"/>
      <c r="C3" s="2"/>
      <c r="D3" s="2"/>
      <c r="E3" s="2"/>
      <c r="F3" s="2"/>
      <c r="G3" s="2"/>
    </row>
    <row r="4" spans="1:7" x14ac:dyDescent="0.25">
      <c r="A4" s="40" t="s">
        <v>31</v>
      </c>
      <c r="B4" s="41" t="s">
        <v>32</v>
      </c>
      <c r="C4" s="2"/>
      <c r="D4" s="42"/>
      <c r="E4" s="2"/>
      <c r="F4" s="2"/>
      <c r="G4" s="2"/>
    </row>
    <row r="5" spans="1:7" ht="15.75" thickBot="1" x14ac:dyDescent="0.3">
      <c r="A5" s="33"/>
      <c r="B5" s="17" t="s">
        <v>83</v>
      </c>
      <c r="C5" s="17" t="s">
        <v>1</v>
      </c>
      <c r="D5" s="17" t="s">
        <v>2</v>
      </c>
      <c r="E5" s="17" t="s">
        <v>3</v>
      </c>
      <c r="F5" s="17" t="s">
        <v>4</v>
      </c>
      <c r="G5" s="28" t="s">
        <v>5</v>
      </c>
    </row>
    <row r="6" spans="1:7" ht="15.75" thickTop="1" x14ac:dyDescent="0.25">
      <c r="A6" s="34" t="s">
        <v>6</v>
      </c>
      <c r="B6" s="8">
        <v>30</v>
      </c>
      <c r="C6" s="7">
        <v>40</v>
      </c>
      <c r="D6" s="7">
        <v>52</v>
      </c>
      <c r="E6" s="23">
        <f>D6*5</f>
        <v>260</v>
      </c>
      <c r="F6" s="24">
        <f>D6*C6</f>
        <v>2080</v>
      </c>
      <c r="G6" s="15">
        <f>B6*C6*D6</f>
        <v>62400</v>
      </c>
    </row>
    <row r="7" spans="1:7" x14ac:dyDescent="0.25">
      <c r="A7" s="34" t="s">
        <v>7</v>
      </c>
      <c r="B7" s="22"/>
      <c r="C7" s="12"/>
      <c r="D7" s="12"/>
      <c r="E7" s="12"/>
      <c r="F7" s="12"/>
      <c r="G7" s="15">
        <f>G6*0.095</f>
        <v>5928</v>
      </c>
    </row>
    <row r="8" spans="1:7" x14ac:dyDescent="0.25">
      <c r="A8" s="34" t="s">
        <v>33</v>
      </c>
      <c r="B8" s="22"/>
      <c r="C8" s="12"/>
      <c r="D8" s="12"/>
      <c r="E8" s="12"/>
      <c r="F8" s="12"/>
      <c r="G8" s="8">
        <v>5000</v>
      </c>
    </row>
    <row r="9" spans="1:7" x14ac:dyDescent="0.25">
      <c r="A9" s="34" t="s">
        <v>34</v>
      </c>
      <c r="B9" s="22"/>
      <c r="C9" s="12"/>
      <c r="D9" s="12"/>
      <c r="E9" s="12"/>
      <c r="F9" s="12"/>
      <c r="G9" s="8">
        <v>600</v>
      </c>
    </row>
    <row r="10" spans="1:7" x14ac:dyDescent="0.25">
      <c r="A10" s="35" t="s">
        <v>9</v>
      </c>
      <c r="B10" s="12"/>
      <c r="C10" s="12"/>
      <c r="D10" s="12"/>
      <c r="E10" s="12"/>
      <c r="F10" s="12"/>
      <c r="G10" s="25">
        <f>SUM(G6:G9)</f>
        <v>73928</v>
      </c>
    </row>
    <row r="11" spans="1:7" x14ac:dyDescent="0.25">
      <c r="A11" s="34"/>
      <c r="B11" s="12"/>
      <c r="C11" s="12"/>
      <c r="D11" s="12"/>
      <c r="E11" s="12"/>
      <c r="F11" s="12"/>
      <c r="G11" s="29"/>
    </row>
    <row r="12" spans="1:7" x14ac:dyDescent="0.25">
      <c r="A12" s="36" t="s">
        <v>85</v>
      </c>
      <c r="B12" s="12"/>
      <c r="C12" s="12"/>
      <c r="D12" s="12"/>
      <c r="E12" s="12"/>
      <c r="F12" s="12"/>
      <c r="G12" s="30"/>
    </row>
    <row r="13" spans="1:7" x14ac:dyDescent="0.25">
      <c r="A13" s="34" t="s">
        <v>11</v>
      </c>
      <c r="B13" s="12"/>
      <c r="C13" s="12"/>
      <c r="D13" s="12"/>
      <c r="E13" s="7">
        <v>20</v>
      </c>
      <c r="F13" s="12"/>
      <c r="G13" s="30"/>
    </row>
    <row r="14" spans="1:7" x14ac:dyDescent="0.25">
      <c r="A14" s="34" t="s">
        <v>12</v>
      </c>
      <c r="B14" s="12"/>
      <c r="C14" s="12"/>
      <c r="D14" s="12"/>
      <c r="E14" s="7">
        <v>12</v>
      </c>
      <c r="F14" s="12"/>
      <c r="G14" s="30"/>
    </row>
    <row r="15" spans="1:7" x14ac:dyDescent="0.25">
      <c r="A15" s="34" t="s">
        <v>13</v>
      </c>
      <c r="B15" s="12"/>
      <c r="C15" s="12"/>
      <c r="D15" s="12"/>
      <c r="E15" s="7">
        <v>0</v>
      </c>
      <c r="F15" s="12"/>
      <c r="G15" s="30"/>
    </row>
    <row r="16" spans="1:7" x14ac:dyDescent="0.25">
      <c r="A16" s="34" t="s">
        <v>14</v>
      </c>
      <c r="B16" s="12"/>
      <c r="C16" s="12"/>
      <c r="D16" s="12"/>
      <c r="E16" s="7">
        <v>10</v>
      </c>
      <c r="F16" s="12"/>
      <c r="G16" s="30"/>
    </row>
    <row r="17" spans="1:7" x14ac:dyDescent="0.25">
      <c r="A17" s="34"/>
      <c r="B17" s="12"/>
      <c r="C17" s="12"/>
      <c r="D17" s="12"/>
      <c r="E17" s="12"/>
      <c r="F17" s="12"/>
      <c r="G17" s="30"/>
    </row>
    <row r="18" spans="1:7" x14ac:dyDescent="0.25">
      <c r="A18" s="36" t="s">
        <v>84</v>
      </c>
      <c r="B18" s="12"/>
      <c r="C18" s="12"/>
      <c r="D18" s="12"/>
      <c r="E18" s="12"/>
      <c r="F18" s="12"/>
      <c r="G18" s="30"/>
    </row>
    <row r="19" spans="1:7" x14ac:dyDescent="0.25">
      <c r="A19" s="34" t="s">
        <v>15</v>
      </c>
      <c r="B19" s="12"/>
      <c r="C19" s="7">
        <v>2.5</v>
      </c>
      <c r="D19" s="12"/>
      <c r="E19" s="23">
        <f>C19*D6/8</f>
        <v>16.25</v>
      </c>
      <c r="F19" s="12"/>
      <c r="G19" s="30"/>
    </row>
    <row r="20" spans="1:7" x14ac:dyDescent="0.25">
      <c r="A20" s="34" t="s">
        <v>16</v>
      </c>
      <c r="B20" s="12"/>
      <c r="C20" s="7">
        <v>1</v>
      </c>
      <c r="D20" s="12"/>
      <c r="E20" s="23">
        <f>C20*D6/8</f>
        <v>6.5</v>
      </c>
      <c r="F20" s="12"/>
      <c r="G20" s="30"/>
    </row>
    <row r="21" spans="1:7" x14ac:dyDescent="0.25">
      <c r="A21" s="37" t="s">
        <v>17</v>
      </c>
      <c r="B21" s="10"/>
      <c r="C21" s="10"/>
      <c r="D21" s="10"/>
      <c r="E21" s="20">
        <f>SUM(E13:E16,E19:E20)</f>
        <v>64.75</v>
      </c>
      <c r="F21" s="12"/>
      <c r="G21" s="30"/>
    </row>
    <row r="22" spans="1:7" x14ac:dyDescent="0.25">
      <c r="A22" s="34"/>
      <c r="B22" s="11"/>
      <c r="C22" s="11"/>
      <c r="D22" s="11"/>
      <c r="E22" s="11"/>
      <c r="F22" s="21" t="s">
        <v>18</v>
      </c>
      <c r="G22" s="30"/>
    </row>
    <row r="23" spans="1:7" ht="15.75" thickBot="1" x14ac:dyDescent="0.3">
      <c r="A23" s="33" t="s">
        <v>19</v>
      </c>
      <c r="B23" s="18"/>
      <c r="C23" s="18"/>
      <c r="D23" s="18"/>
      <c r="E23" s="17">
        <f>E6-E21</f>
        <v>195.25</v>
      </c>
      <c r="F23" s="19">
        <f>1-(E21/E6)</f>
        <v>0.75096153846153846</v>
      </c>
      <c r="G23" s="19"/>
    </row>
    <row r="24" spans="1:7" ht="15.75" thickTop="1" x14ac:dyDescent="0.25">
      <c r="A24" s="35"/>
      <c r="B24" s="12"/>
      <c r="C24" s="12"/>
      <c r="D24" s="12"/>
      <c r="E24" s="13"/>
      <c r="F24" s="13"/>
      <c r="G24" s="30"/>
    </row>
    <row r="25" spans="1:7" x14ac:dyDescent="0.25">
      <c r="A25" s="34" t="s">
        <v>20</v>
      </c>
      <c r="B25" s="14">
        <f>G10/E23</f>
        <v>378.63252240717031</v>
      </c>
      <c r="C25" s="11"/>
      <c r="D25" s="11"/>
      <c r="E25" s="11"/>
      <c r="F25" s="11"/>
      <c r="G25" s="30"/>
    </row>
    <row r="26" spans="1:7" x14ac:dyDescent="0.25">
      <c r="A26" s="38" t="s">
        <v>21</v>
      </c>
      <c r="B26" s="14">
        <f>B25/8</f>
        <v>47.329065300896289</v>
      </c>
      <c r="C26" s="11"/>
      <c r="D26" s="11"/>
      <c r="E26" s="11"/>
      <c r="F26" s="11"/>
      <c r="G26" s="30"/>
    </row>
    <row r="27" spans="1:7" x14ac:dyDescent="0.25">
      <c r="A27" s="34"/>
      <c r="B27" s="11"/>
      <c r="C27" s="11"/>
      <c r="D27" s="11"/>
      <c r="E27" s="11"/>
      <c r="F27" s="11"/>
      <c r="G27" s="30"/>
    </row>
    <row r="28" spans="1:7" x14ac:dyDescent="0.25">
      <c r="A28" s="34" t="s">
        <v>22</v>
      </c>
      <c r="B28" s="15">
        <v>450000</v>
      </c>
      <c r="C28" s="53" t="s">
        <v>80</v>
      </c>
      <c r="D28" s="52"/>
      <c r="E28" s="52"/>
      <c r="F28" s="52"/>
      <c r="G28" s="54"/>
    </row>
    <row r="29" spans="1:7" x14ac:dyDescent="0.25">
      <c r="A29" s="34" t="s">
        <v>23</v>
      </c>
      <c r="B29" s="6">
        <v>4.5</v>
      </c>
      <c r="C29" s="53" t="s">
        <v>81</v>
      </c>
      <c r="D29" s="52"/>
      <c r="E29" s="52"/>
      <c r="F29" s="52"/>
      <c r="G29" s="54"/>
    </row>
    <row r="30" spans="1:7" x14ac:dyDescent="0.25">
      <c r="A30" s="34" t="s">
        <v>24</v>
      </c>
      <c r="B30" s="16">
        <f>B29*F6</f>
        <v>9360</v>
      </c>
      <c r="C30" s="11"/>
      <c r="D30" s="11"/>
      <c r="E30" s="11"/>
      <c r="F30" s="11"/>
      <c r="G30" s="30"/>
    </row>
    <row r="31" spans="1:7" x14ac:dyDescent="0.25">
      <c r="A31" s="38" t="s">
        <v>25</v>
      </c>
      <c r="B31" s="14">
        <f>B28/B30</f>
        <v>48.07692307692308</v>
      </c>
      <c r="C31" s="11"/>
      <c r="D31" s="11"/>
      <c r="E31" s="11"/>
      <c r="F31" s="11"/>
      <c r="G31" s="30"/>
    </row>
    <row r="32" spans="1:7" x14ac:dyDescent="0.25">
      <c r="A32" s="34"/>
      <c r="B32" s="11"/>
      <c r="C32" s="11"/>
      <c r="D32" s="11"/>
      <c r="E32" s="11"/>
      <c r="F32" s="11"/>
      <c r="G32" s="30"/>
    </row>
    <row r="33" spans="1:7" x14ac:dyDescent="0.25">
      <c r="A33" s="34" t="s">
        <v>26</v>
      </c>
      <c r="B33" s="14">
        <f>SUM(B26,B31)</f>
        <v>95.405988377819369</v>
      </c>
      <c r="C33" s="11"/>
      <c r="D33" s="11"/>
      <c r="E33" s="11"/>
      <c r="F33" s="11"/>
      <c r="G33" s="30"/>
    </row>
    <row r="34" spans="1:7" x14ac:dyDescent="0.25">
      <c r="A34" s="34" t="s">
        <v>27</v>
      </c>
      <c r="B34" s="5">
        <v>0.25</v>
      </c>
      <c r="C34" s="11"/>
      <c r="D34" s="11"/>
      <c r="E34" s="11"/>
      <c r="F34" s="11"/>
      <c r="G34" s="30"/>
    </row>
    <row r="35" spans="1:7" x14ac:dyDescent="0.25">
      <c r="A35" s="37" t="s">
        <v>28</v>
      </c>
      <c r="B35" s="26">
        <f>B33*(1+B34)</f>
        <v>119.25748547227421</v>
      </c>
      <c r="C35" s="11"/>
      <c r="D35" s="11"/>
      <c r="E35" s="11"/>
      <c r="F35" s="11"/>
      <c r="G35" s="30"/>
    </row>
    <row r="36" spans="1:7" x14ac:dyDescent="0.25">
      <c r="A36" s="39" t="s">
        <v>29</v>
      </c>
      <c r="B36" s="27">
        <f>(B35-B33)/B35</f>
        <v>0.2</v>
      </c>
      <c r="C36" s="31"/>
      <c r="D36" s="31"/>
      <c r="E36" s="31"/>
      <c r="F36" s="31"/>
      <c r="G36" s="32"/>
    </row>
  </sheetData>
  <mergeCells count="2">
    <mergeCell ref="C28:G28"/>
    <mergeCell ref="C29:G29"/>
  </mergeCells>
  <hyperlinks>
    <hyperlink ref="B4:D4" r:id="rId1" display="CONTACT US" xr:uid="{5F713A8A-2186-4F2C-91A4-9A3DA0E1E70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HOURLY CHARGE OUT RATE</vt:lpstr>
      <vt:lpstr>OVERHEAD EXPENSES</vt:lpstr>
      <vt:lpstr>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Ashe</dc:creator>
  <cp:lastModifiedBy>PROTRADE United</cp:lastModifiedBy>
  <dcterms:created xsi:type="dcterms:W3CDTF">2018-04-19T01:05:11Z</dcterms:created>
  <dcterms:modified xsi:type="dcterms:W3CDTF">2020-07-23T05:05:59Z</dcterms:modified>
</cp:coreProperties>
</file>