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jimmykurniawan/Documents/PROTRADE United/Excel/"/>
    </mc:Choice>
  </mc:AlternateContent>
  <xr:revisionPtr revIDLastSave="0" documentId="13_ncr:1_{1E160F3B-D3D8-584C-AF51-E98DE1C2EB60}" xr6:coauthVersionLast="47" xr6:coauthVersionMax="47" xr10:uidLastSave="{00000000-0000-0000-0000-000000000000}"/>
  <bookViews>
    <workbookView xWindow="0" yWindow="760" windowWidth="34560" windowHeight="21580" xr2:uid="{00000000-000D-0000-FFFF-FFFF00000000}"/>
  </bookViews>
  <sheets>
    <sheet name="HOURLY CHARGE OUT RATE" sheetId="1" r:id="rId1"/>
    <sheet name="OVERHEAD EXPENSES" sheetId="2" r:id="rId2"/>
    <sheet name="EXAMPLE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7" i="3" l="1"/>
  <c r="G19" i="1"/>
  <c r="B40" i="1"/>
  <c r="B48" i="2" l="1"/>
  <c r="F18" i="1"/>
  <c r="E20" i="3"/>
  <c r="E19" i="3"/>
  <c r="E21" i="3" s="1"/>
  <c r="F23" i="3" s="1"/>
  <c r="G6" i="3"/>
  <c r="F6" i="3"/>
  <c r="B30" i="3" s="1"/>
  <c r="E6" i="3"/>
  <c r="E23" i="3" l="1"/>
  <c r="B31" i="3"/>
  <c r="G10" i="3"/>
  <c r="B25" i="3" s="1"/>
  <c r="B26" i="3" s="1"/>
  <c r="E32" i="1"/>
  <c r="E31" i="1"/>
  <c r="E33" i="1" s="1"/>
  <c r="E18" i="1"/>
  <c r="G18" i="1"/>
  <c r="B42" i="1"/>
  <c r="B43" i="1" s="1"/>
  <c r="F35" i="1" l="1"/>
  <c r="B33" i="3"/>
  <c r="B35" i="3" s="1"/>
  <c r="B36" i="3" s="1"/>
  <c r="G22" i="1"/>
  <c r="E35" i="1"/>
  <c r="B37" i="1" l="1"/>
  <c r="B38" i="1" s="1"/>
  <c r="B45" i="1" s="1"/>
  <c r="B47" i="1" s="1"/>
  <c r="B48" i="1" s="1"/>
</calcChain>
</file>

<file path=xl/sharedStrings.xml><?xml version="1.0" encoding="utf-8"?>
<sst xmlns="http://schemas.openxmlformats.org/spreadsheetml/2006/main" count="126" uniqueCount="92">
  <si>
    <t>HOURLY CHARGE OUT RATE CALCULATOR</t>
  </si>
  <si>
    <t>Hours week</t>
  </si>
  <si>
    <t>Week per year</t>
  </si>
  <si>
    <t>Days per year</t>
  </si>
  <si>
    <t>Hours per year</t>
  </si>
  <si>
    <t>Annual Cost</t>
  </si>
  <si>
    <t>Hourly Rate</t>
  </si>
  <si>
    <t>Motor Vehicle</t>
  </si>
  <si>
    <t xml:space="preserve">TOTAL </t>
  </si>
  <si>
    <t>Entitlements (Days/yr)</t>
  </si>
  <si>
    <t>Annual Leave</t>
  </si>
  <si>
    <t>Public Holidays</t>
  </si>
  <si>
    <t>RDO's, Weather Hold Ups (rain, heat, etc.)</t>
  </si>
  <si>
    <t>Sick Leave</t>
  </si>
  <si>
    <t>Admin &amp; Non chargable travel</t>
  </si>
  <si>
    <t>Training (Toolbox meetings, skill,s etc)</t>
  </si>
  <si>
    <t>SUB TOTAL OF DAYS LOST</t>
  </si>
  <si>
    <t>Capacity</t>
  </si>
  <si>
    <t>NET DAYS AVAILABLE TO BILL</t>
  </si>
  <si>
    <t xml:space="preserve">True hard cost per day </t>
  </si>
  <si>
    <t>True hard cost per hour</t>
  </si>
  <si>
    <t>Total Overheads (Year)</t>
  </si>
  <si>
    <t>Number of employees (Full Time Equivalent - FTE)</t>
  </si>
  <si>
    <t>Total hours (Year)</t>
  </si>
  <si>
    <t>Overhead cost per hour</t>
  </si>
  <si>
    <t>Net charge out rate</t>
  </si>
  <si>
    <t>Mark Up (not Margin)</t>
  </si>
  <si>
    <t>CHARGABLE RATE PER HOUR REQUIRED</t>
  </si>
  <si>
    <r>
      <t xml:space="preserve">NET PROFT </t>
    </r>
    <r>
      <rPr>
        <b/>
        <u/>
        <sz val="10"/>
        <rFont val="Calibri"/>
        <family val="2"/>
      </rPr>
      <t>MARGIN</t>
    </r>
    <r>
      <rPr>
        <b/>
        <sz val="10"/>
        <rFont val="Calibri"/>
        <family val="2"/>
      </rPr>
      <t xml:space="preserve"> PER HOUR</t>
    </r>
  </si>
  <si>
    <t>Enter information into BLUE cells</t>
  </si>
  <si>
    <t>Want some guidance or assistance calculating your hourly charge out rate?</t>
  </si>
  <si>
    <t>CONTACT US</t>
  </si>
  <si>
    <t>Motor Vehicle - Annual Allowance</t>
  </si>
  <si>
    <t>Phone/Technology - Annual Allowance</t>
  </si>
  <si>
    <t>Accounting Fees</t>
  </si>
  <si>
    <t xml:space="preserve">Advertising &amp; Promotion </t>
  </si>
  <si>
    <t>Bank Charges</t>
  </si>
  <si>
    <t>Bookkeeping</t>
  </si>
  <si>
    <t xml:space="preserve">Cleaning </t>
  </si>
  <si>
    <t>Donations</t>
  </si>
  <si>
    <t>Electricity &amp; Gas</t>
  </si>
  <si>
    <t>Equipment Purchases</t>
  </si>
  <si>
    <t>Freight &amp; Couriers</t>
  </si>
  <si>
    <t xml:space="preserve">General Expenses </t>
  </si>
  <si>
    <t>Gifts</t>
  </si>
  <si>
    <t>Hire of Equipment</t>
  </si>
  <si>
    <t>Insurance</t>
  </si>
  <si>
    <t>Internet</t>
  </si>
  <si>
    <t xml:space="preserve">Lease Payments </t>
  </si>
  <si>
    <t>Legal Fees</t>
  </si>
  <si>
    <t>Merchant Fees</t>
  </si>
  <si>
    <t>Office Supplies</t>
  </si>
  <si>
    <t>Parking, Taxi's and Tolls</t>
  </si>
  <si>
    <t xml:space="preserve">Postage </t>
  </si>
  <si>
    <t>Printing &amp; Stationery</t>
  </si>
  <si>
    <t>Rent</t>
  </si>
  <si>
    <t>Repairs &amp; Maintenance</t>
  </si>
  <si>
    <t>Security</t>
  </si>
  <si>
    <t>Staff Amenities</t>
  </si>
  <si>
    <t>Staff Training</t>
  </si>
  <si>
    <t>Storage</t>
  </si>
  <si>
    <t>Telephone</t>
  </si>
  <si>
    <t>Travel &amp; Accomodation</t>
  </si>
  <si>
    <t>Uniforms</t>
  </si>
  <si>
    <t xml:space="preserve">Wages </t>
  </si>
  <si>
    <t>Waste and Rubbish Removal</t>
  </si>
  <si>
    <t>Workcover</t>
  </si>
  <si>
    <t>Overhead Expenses</t>
  </si>
  <si>
    <t>Other</t>
  </si>
  <si>
    <t>Total</t>
  </si>
  <si>
    <t>Enter your annual overhead expenses below. If field doesn’t apply to you, leave it blank.</t>
  </si>
  <si>
    <t>Finance &amp; Accounting</t>
  </si>
  <si>
    <t>Equipment &amp; Machinery</t>
  </si>
  <si>
    <t>Maintanance</t>
  </si>
  <si>
    <t>Vehicle &amp; Transport</t>
  </si>
  <si>
    <t>Office &amp; Other Expenses</t>
  </si>
  <si>
    <t>Memberships</t>
  </si>
  <si>
    <t>Computer Software &amp; Subscriptions</t>
  </si>
  <si>
    <t>Tool Replacements &amp; Purchase</t>
  </si>
  <si>
    <t>Enter your annual overhead expences in the second tab</t>
  </si>
  <si>
    <t>Already know your total overheads? Simply enter the total</t>
  </si>
  <si>
    <t>Computer &amp; Device Expenses</t>
  </si>
  <si>
    <t>Hours rate</t>
  </si>
  <si>
    <t>Non Billable Time (hours per week)</t>
  </si>
  <si>
    <t>Entitlements (Days per yr)</t>
  </si>
  <si>
    <t>-</t>
  </si>
  <si>
    <t>Hours Per Week</t>
  </si>
  <si>
    <t>Hourly rate</t>
  </si>
  <si>
    <t>How PROTRADE United can help you</t>
  </si>
  <si>
    <t xml:space="preserve">HOURLY CHARGE OUT RATE CALCULATOR         </t>
  </si>
  <si>
    <t>Enter information into the light orange cells</t>
  </si>
  <si>
    <t>Superannuation (11%)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</si>
</sst>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.0_);_(* \(#,##0.0\);_(* &quot;-&quot;??_);_(@_)"/>
    <numFmt numFmtId="167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6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color theme="1"/>
      <name val="Calibri"/>
      <family val="2"/>
      <scheme val="minor"/>
    </font>
    <font>
      <b/>
      <u/>
      <sz val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name val="Calibri"/>
      <family val="2"/>
    </font>
    <font>
      <b/>
      <sz val="13"/>
      <name val="Calibri"/>
      <family val="2"/>
    </font>
    <font>
      <b/>
      <sz val="18"/>
      <color theme="5"/>
      <name val="Open Sans"/>
      <family val="2"/>
    </font>
    <font>
      <sz val="18"/>
      <color theme="5"/>
      <name val="Calibri"/>
      <family val="2"/>
    </font>
    <font>
      <b/>
      <sz val="10"/>
      <color theme="0"/>
      <name val="Calibri"/>
      <family val="2"/>
    </font>
    <font>
      <b/>
      <sz val="20"/>
      <color theme="0"/>
      <name val="Open Sans"/>
      <family val="2"/>
    </font>
    <font>
      <b/>
      <sz val="22"/>
      <color rgb="FFED6201"/>
      <name val="Calibri"/>
      <family val="2"/>
    </font>
    <font>
      <b/>
      <sz val="22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D620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theme="0"/>
      </right>
      <top/>
      <bottom/>
      <diagonal/>
    </border>
  </borders>
  <cellStyleXfs count="6">
    <xf numFmtId="0" fontId="0" fillId="0" borderId="0"/>
    <xf numFmtId="0" fontId="1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04">
    <xf numFmtId="0" fontId="0" fillId="0" borderId="0" xfId="0"/>
    <xf numFmtId="0" fontId="2" fillId="2" borderId="0" xfId="1" applyFont="1" applyFill="1"/>
    <xf numFmtId="0" fontId="3" fillId="2" borderId="0" xfId="1" applyFont="1" applyFill="1"/>
    <xf numFmtId="0" fontId="3" fillId="0" borderId="0" xfId="1" applyFont="1"/>
    <xf numFmtId="9" fontId="3" fillId="2" borderId="0" xfId="3" applyFont="1" applyFill="1" applyProtection="1"/>
    <xf numFmtId="9" fontId="3" fillId="3" borderId="1" xfId="3" applyFont="1" applyFill="1" applyBorder="1" applyProtection="1">
      <protection locked="0"/>
    </xf>
    <xf numFmtId="166" fontId="3" fillId="3" borderId="1" xfId="4" applyNumberFormat="1" applyFont="1" applyFill="1" applyBorder="1" applyProtection="1">
      <protection locked="0"/>
    </xf>
    <xf numFmtId="0" fontId="3" fillId="3" borderId="1" xfId="1" applyFont="1" applyFill="1" applyBorder="1" applyProtection="1">
      <protection locked="0"/>
    </xf>
    <xf numFmtId="164" fontId="3" fillId="3" borderId="1" xfId="2" applyNumberFormat="1" applyFont="1" applyFill="1" applyBorder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3" fillId="4" borderId="0" xfId="1" applyFont="1" applyFill="1"/>
    <xf numFmtId="9" fontId="3" fillId="4" borderId="0" xfId="3" applyFont="1" applyFill="1" applyBorder="1" applyProtection="1"/>
    <xf numFmtId="44" fontId="3" fillId="4" borderId="1" xfId="2" applyFont="1" applyFill="1" applyBorder="1" applyProtection="1"/>
    <xf numFmtId="164" fontId="3" fillId="4" borderId="1" xfId="2" applyNumberFormat="1" applyFont="1" applyFill="1" applyBorder="1" applyProtection="1"/>
    <xf numFmtId="167" fontId="3" fillId="4" borderId="1" xfId="4" applyNumberFormat="1" applyFont="1" applyFill="1" applyBorder="1" applyProtection="1"/>
    <xf numFmtId="0" fontId="4" fillId="5" borderId="3" xfId="1" applyFont="1" applyFill="1" applyBorder="1"/>
    <xf numFmtId="0" fontId="3" fillId="5" borderId="3" xfId="1" applyFont="1" applyFill="1" applyBorder="1"/>
    <xf numFmtId="9" fontId="4" fillId="5" borderId="4" xfId="3" applyFont="1" applyFill="1" applyBorder="1" applyProtection="1"/>
    <xf numFmtId="0" fontId="4" fillId="4" borderId="1" xfId="1" applyFont="1" applyFill="1" applyBorder="1"/>
    <xf numFmtId="0" fontId="4" fillId="4" borderId="0" xfId="1" applyFont="1" applyFill="1" applyAlignment="1">
      <alignment horizontal="right"/>
    </xf>
    <xf numFmtId="165" fontId="3" fillId="4" borderId="0" xfId="3" applyNumberFormat="1" applyFont="1" applyFill="1" applyBorder="1" applyProtection="1"/>
    <xf numFmtId="0" fontId="3" fillId="4" borderId="1" xfId="1" applyFont="1" applyFill="1" applyBorder="1"/>
    <xf numFmtId="0" fontId="3" fillId="4" borderId="2" xfId="1" applyFont="1" applyFill="1" applyBorder="1"/>
    <xf numFmtId="164" fontId="4" fillId="4" borderId="1" xfId="2" applyNumberFormat="1" applyFont="1" applyFill="1" applyBorder="1" applyProtection="1"/>
    <xf numFmtId="44" fontId="4" fillId="5" borderId="1" xfId="2" applyFont="1" applyFill="1" applyBorder="1" applyProtection="1"/>
    <xf numFmtId="9" fontId="4" fillId="5" borderId="1" xfId="3" applyFont="1" applyFill="1" applyBorder="1" applyProtection="1"/>
    <xf numFmtId="0" fontId="4" fillId="5" borderId="4" xfId="1" applyFont="1" applyFill="1" applyBorder="1"/>
    <xf numFmtId="164" fontId="4" fillId="4" borderId="5" xfId="2" applyNumberFormat="1" applyFont="1" applyFill="1" applyBorder="1" applyProtection="1"/>
    <xf numFmtId="0" fontId="3" fillId="4" borderId="5" xfId="1" applyFont="1" applyFill="1" applyBorder="1"/>
    <xf numFmtId="0" fontId="3" fillId="4" borderId="7" xfId="1" applyFont="1" applyFill="1" applyBorder="1"/>
    <xf numFmtId="0" fontId="3" fillId="4" borderId="6" xfId="1" applyFont="1" applyFill="1" applyBorder="1"/>
    <xf numFmtId="0" fontId="4" fillId="5" borderId="8" xfId="1" applyFont="1" applyFill="1" applyBorder="1"/>
    <xf numFmtId="0" fontId="3" fillId="4" borderId="9" xfId="1" applyFont="1" applyFill="1" applyBorder="1"/>
    <xf numFmtId="0" fontId="4" fillId="4" borderId="9" xfId="1" applyFont="1" applyFill="1" applyBorder="1"/>
    <xf numFmtId="0" fontId="6" fillId="4" borderId="9" xfId="1" applyFont="1" applyFill="1" applyBorder="1"/>
    <xf numFmtId="0" fontId="4" fillId="4" borderId="10" xfId="1" applyFont="1" applyFill="1" applyBorder="1"/>
    <xf numFmtId="0" fontId="3" fillId="4" borderId="10" xfId="1" applyFont="1" applyFill="1" applyBorder="1"/>
    <xf numFmtId="0" fontId="4" fillId="4" borderId="11" xfId="1" applyFont="1" applyFill="1" applyBorder="1"/>
    <xf numFmtId="0" fontId="3" fillId="2" borderId="1" xfId="1" applyFont="1" applyFill="1" applyBorder="1"/>
    <xf numFmtId="0" fontId="8" fillId="6" borderId="2" xfId="5" applyFont="1" applyFill="1" applyBorder="1" applyAlignment="1" applyProtection="1"/>
    <xf numFmtId="0" fontId="8" fillId="6" borderId="12" xfId="5" applyFont="1" applyFill="1" applyBorder="1" applyAlignment="1" applyProtection="1"/>
    <xf numFmtId="0" fontId="0" fillId="0" borderId="1" xfId="0" applyBorder="1"/>
    <xf numFmtId="0" fontId="0" fillId="0" borderId="12" xfId="0" applyBorder="1"/>
    <xf numFmtId="0" fontId="0" fillId="5" borderId="1" xfId="0" applyFill="1" applyBorder="1"/>
    <xf numFmtId="0" fontId="11" fillId="3" borderId="0" xfId="1" applyFont="1" applyFill="1"/>
    <xf numFmtId="0" fontId="4" fillId="8" borderId="9" xfId="1" applyFont="1" applyFill="1" applyBorder="1"/>
    <xf numFmtId="0" fontId="3" fillId="8" borderId="9" xfId="1" applyFont="1" applyFill="1" applyBorder="1"/>
    <xf numFmtId="0" fontId="3" fillId="8" borderId="10" xfId="1" applyFont="1" applyFill="1" applyBorder="1"/>
    <xf numFmtId="0" fontId="4" fillId="8" borderId="10" xfId="1" applyFont="1" applyFill="1" applyBorder="1"/>
    <xf numFmtId="0" fontId="4" fillId="8" borderId="11" xfId="1" applyFont="1" applyFill="1" applyBorder="1"/>
    <xf numFmtId="0" fontId="3" fillId="8" borderId="0" xfId="1" applyFont="1" applyFill="1"/>
    <xf numFmtId="9" fontId="3" fillId="8" borderId="0" xfId="3" applyFont="1" applyFill="1" applyBorder="1" applyProtection="1"/>
    <xf numFmtId="0" fontId="3" fillId="8" borderId="5" xfId="1" applyFont="1" applyFill="1" applyBorder="1"/>
    <xf numFmtId="0" fontId="3" fillId="8" borderId="7" xfId="1" applyFont="1" applyFill="1" applyBorder="1"/>
    <xf numFmtId="0" fontId="3" fillId="8" borderId="6" xfId="1" applyFont="1" applyFill="1" applyBorder="1"/>
    <xf numFmtId="44" fontId="3" fillId="8" borderId="1" xfId="2" applyFont="1" applyFill="1" applyBorder="1" applyProtection="1"/>
    <xf numFmtId="167" fontId="3" fillId="8" borderId="1" xfId="4" applyNumberFormat="1" applyFont="1" applyFill="1" applyBorder="1" applyProtection="1"/>
    <xf numFmtId="0" fontId="6" fillId="8" borderId="9" xfId="1" applyFont="1" applyFill="1" applyBorder="1"/>
    <xf numFmtId="165" fontId="3" fillId="8" borderId="0" xfId="3" applyNumberFormat="1" applyFont="1" applyFill="1" applyBorder="1" applyProtection="1"/>
    <xf numFmtId="0" fontId="4" fillId="8" borderId="0" xfId="1" applyFont="1" applyFill="1"/>
    <xf numFmtId="164" fontId="4" fillId="8" borderId="5" xfId="2" applyNumberFormat="1" applyFont="1" applyFill="1" applyBorder="1" applyProtection="1"/>
    <xf numFmtId="0" fontId="4" fillId="8" borderId="0" xfId="1" applyFont="1" applyFill="1" applyAlignment="1">
      <alignment horizontal="right"/>
    </xf>
    <xf numFmtId="0" fontId="3" fillId="8" borderId="1" xfId="1" applyFont="1" applyFill="1" applyBorder="1"/>
    <xf numFmtId="0" fontId="4" fillId="8" borderId="1" xfId="1" applyFont="1" applyFill="1" applyBorder="1"/>
    <xf numFmtId="164" fontId="3" fillId="8" borderId="1" xfId="2" applyNumberFormat="1" applyFont="1" applyFill="1" applyBorder="1" applyProtection="1"/>
    <xf numFmtId="164" fontId="4" fillId="8" borderId="1" xfId="2" applyNumberFormat="1" applyFont="1" applyFill="1" applyBorder="1" applyProtection="1"/>
    <xf numFmtId="0" fontId="3" fillId="8" borderId="14" xfId="1" applyFont="1" applyFill="1" applyBorder="1"/>
    <xf numFmtId="0" fontId="3" fillId="8" borderId="11" xfId="1" applyFont="1" applyFill="1" applyBorder="1"/>
    <xf numFmtId="164" fontId="3" fillId="8" borderId="14" xfId="2" applyNumberFormat="1" applyFont="1" applyFill="1" applyBorder="1" applyProtection="1"/>
    <xf numFmtId="0" fontId="12" fillId="2" borderId="0" xfId="1" applyFont="1" applyFill="1"/>
    <xf numFmtId="0" fontId="13" fillId="2" borderId="0" xfId="1" applyFont="1" applyFill="1"/>
    <xf numFmtId="0" fontId="4" fillId="9" borderId="8" xfId="1" applyFont="1" applyFill="1" applyBorder="1"/>
    <xf numFmtId="0" fontId="14" fillId="9" borderId="1" xfId="1" applyFont="1" applyFill="1" applyBorder="1"/>
    <xf numFmtId="0" fontId="3" fillId="9" borderId="3" xfId="1" applyFont="1" applyFill="1" applyBorder="1"/>
    <xf numFmtId="9" fontId="14" fillId="9" borderId="1" xfId="3" applyFont="1" applyFill="1" applyBorder="1" applyProtection="1"/>
    <xf numFmtId="9" fontId="14" fillId="9" borderId="4" xfId="3" applyFont="1" applyFill="1" applyBorder="1" applyProtection="1"/>
    <xf numFmtId="164" fontId="3" fillId="10" borderId="14" xfId="2" applyNumberFormat="1" applyFont="1" applyFill="1" applyBorder="1" applyProtection="1">
      <protection locked="0"/>
    </xf>
    <xf numFmtId="0" fontId="3" fillId="10" borderId="14" xfId="1" applyFont="1" applyFill="1" applyBorder="1" applyProtection="1">
      <protection locked="0"/>
    </xf>
    <xf numFmtId="164" fontId="3" fillId="10" borderId="1" xfId="2" applyNumberFormat="1" applyFont="1" applyFill="1" applyBorder="1" applyProtection="1">
      <protection locked="0"/>
    </xf>
    <xf numFmtId="0" fontId="3" fillId="10" borderId="1" xfId="1" applyFont="1" applyFill="1" applyBorder="1" applyProtection="1">
      <protection locked="0"/>
    </xf>
    <xf numFmtId="164" fontId="3" fillId="10" borderId="1" xfId="2" applyNumberFormat="1" applyFont="1" applyFill="1" applyBorder="1" applyProtection="1"/>
    <xf numFmtId="166" fontId="3" fillId="10" borderId="1" xfId="4" applyNumberFormat="1" applyFont="1" applyFill="1" applyBorder="1" applyProtection="1">
      <protection locked="0"/>
    </xf>
    <xf numFmtId="9" fontId="3" fillId="10" borderId="1" xfId="3" applyFont="1" applyFill="1" applyBorder="1" applyProtection="1">
      <protection locked="0"/>
    </xf>
    <xf numFmtId="44" fontId="4" fillId="6" borderId="1" xfId="2" applyFont="1" applyFill="1" applyBorder="1" applyProtection="1"/>
    <xf numFmtId="9" fontId="4" fillId="6" borderId="1" xfId="3" applyFont="1" applyFill="1" applyBorder="1" applyProtection="1"/>
    <xf numFmtId="0" fontId="3" fillId="2" borderId="0" xfId="1" applyFont="1" applyFill="1" applyAlignment="1">
      <alignment horizontal="center"/>
    </xf>
    <xf numFmtId="0" fontId="3" fillId="8" borderId="9" xfId="1" applyFont="1" applyFill="1" applyBorder="1" applyAlignment="1">
      <alignment horizontal="center"/>
    </xf>
    <xf numFmtId="0" fontId="3" fillId="8" borderId="0" xfId="1" applyFont="1" applyFill="1" applyAlignment="1">
      <alignment horizontal="center"/>
    </xf>
    <xf numFmtId="0" fontId="3" fillId="8" borderId="5" xfId="1" applyFont="1" applyFill="1" applyBorder="1" applyAlignment="1">
      <alignment horizontal="center"/>
    </xf>
    <xf numFmtId="0" fontId="17" fillId="9" borderId="0" xfId="1" applyFont="1" applyFill="1" applyAlignment="1">
      <alignment horizontal="center" vertical="center"/>
    </xf>
    <xf numFmtId="0" fontId="16" fillId="9" borderId="0" xfId="1" applyFont="1" applyFill="1" applyAlignment="1">
      <alignment horizontal="center" vertical="center"/>
    </xf>
    <xf numFmtId="0" fontId="16" fillId="9" borderId="15" xfId="1" applyFont="1" applyFill="1" applyBorder="1" applyAlignment="1">
      <alignment horizontal="center" vertical="center"/>
    </xf>
    <xf numFmtId="0" fontId="15" fillId="9" borderId="0" xfId="1" applyFont="1" applyFill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0" fillId="5" borderId="2" xfId="1" applyFont="1" applyFill="1" applyBorder="1" applyAlignment="1">
      <alignment horizontal="center"/>
    </xf>
    <xf numFmtId="0" fontId="10" fillId="5" borderId="12" xfId="1" applyFont="1" applyFill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9" fillId="7" borderId="2" xfId="0" applyFont="1" applyFill="1" applyBorder="1" applyAlignment="1">
      <alignment horizontal="center"/>
    </xf>
    <xf numFmtId="0" fontId="9" fillId="7" borderId="12" xfId="0" applyFont="1" applyFill="1" applyBorder="1" applyAlignment="1">
      <alignment horizontal="center"/>
    </xf>
    <xf numFmtId="0" fontId="3" fillId="4" borderId="9" xfId="1" applyFont="1" applyFill="1" applyBorder="1" applyAlignment="1">
      <alignment horizontal="center"/>
    </xf>
    <xf numFmtId="0" fontId="3" fillId="4" borderId="0" xfId="1" applyFont="1" applyFill="1" applyAlignment="1">
      <alignment horizontal="center"/>
    </xf>
    <xf numFmtId="0" fontId="3" fillId="4" borderId="5" xfId="1" applyFont="1" applyFill="1" applyBorder="1" applyAlignment="1">
      <alignment horizontal="center"/>
    </xf>
  </cellXfs>
  <cellStyles count="6">
    <cellStyle name="Comma 2" xfId="4" xr:uid="{00000000-0005-0000-0000-000000000000}"/>
    <cellStyle name="Currency 2" xfId="2" xr:uid="{00000000-0005-0000-0000-000001000000}"/>
    <cellStyle name="Hyperlink" xfId="5" builtinId="8"/>
    <cellStyle name="Normal" xfId="0" builtinId="0"/>
    <cellStyle name="Normal 2" xfId="1" xr:uid="{00000000-0005-0000-0000-000003000000}"/>
    <cellStyle name="Percent 2" xfId="3" xr:uid="{00000000-0005-0000-0000-000004000000}"/>
  </cellStyles>
  <dxfs count="0"/>
  <tableStyles count="0" defaultTableStyle="TableStyleMedium2" defaultPivotStyle="PivotStyleLight16"/>
  <colors>
    <mruColors>
      <color rgb="FFED62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protradeunited.com.au/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871834</xdr:colOff>
      <xdr:row>11</xdr:row>
      <xdr:rowOff>147885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1BC641-7AD3-12D9-FBD6-5F11E401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885205" cy="211956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14</xdr:row>
      <xdr:rowOff>81916</xdr:rowOff>
    </xdr:from>
    <xdr:to>
      <xdr:col>13</xdr:col>
      <xdr:colOff>585357</xdr:colOff>
      <xdr:row>26</xdr:row>
      <xdr:rowOff>111034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083A64-2A83-C883-E1AA-6316DB256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86975" y="2634616"/>
          <a:ext cx="5424057" cy="2115093"/>
        </a:xfrm>
        <a:prstGeom prst="rect">
          <a:avLst/>
        </a:prstGeom>
      </xdr:spPr>
    </xdr:pic>
    <xdr:clientData/>
  </xdr:twoCellAnchor>
  <xdr:twoCellAnchor editAs="oneCell">
    <xdr:from>
      <xdr:col>7</xdr:col>
      <xdr:colOff>165737</xdr:colOff>
      <xdr:row>26</xdr:row>
      <xdr:rowOff>68581</xdr:rowOff>
    </xdr:from>
    <xdr:to>
      <xdr:col>13</xdr:col>
      <xdr:colOff>578827</xdr:colOff>
      <xdr:row>39</xdr:row>
      <xdr:rowOff>148590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B8D2F5-4B04-6E70-585E-E1095AFD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2687" y="4707256"/>
          <a:ext cx="5451815" cy="2204084"/>
        </a:xfrm>
        <a:prstGeom prst="rect">
          <a:avLst/>
        </a:prstGeom>
      </xdr:spPr>
    </xdr:pic>
    <xdr:clientData/>
  </xdr:twoCellAnchor>
  <xdr:twoCellAnchor editAs="oneCell">
    <xdr:from>
      <xdr:col>9</xdr:col>
      <xdr:colOff>344805</xdr:colOff>
      <xdr:row>40</xdr:row>
      <xdr:rowOff>137160</xdr:rowOff>
    </xdr:from>
    <xdr:to>
      <xdr:col>11</xdr:col>
      <xdr:colOff>679866</xdr:colOff>
      <xdr:row>43</xdr:row>
      <xdr:rowOff>118052</xdr:rowOff>
    </xdr:to>
    <xdr:pic>
      <xdr:nvPicPr>
        <xdr:cNvPr id="19" name="Pictur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A91B24-FD1C-E89A-0975-5A559DF6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55780" y="7061835"/>
          <a:ext cx="1992411" cy="4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85725</xdr:rowOff>
    </xdr:from>
    <xdr:to>
      <xdr:col>1</xdr:col>
      <xdr:colOff>764447</xdr:colOff>
      <xdr:row>0</xdr:row>
      <xdr:rowOff>813776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DDD7C-F3CD-43B3-8D21-1098B02C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85725"/>
          <a:ext cx="2183672" cy="7280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356754</xdr:colOff>
      <xdr:row>0</xdr:row>
      <xdr:rowOff>82263</xdr:rowOff>
    </xdr:from>
    <xdr:to>
      <xdr:col>6</xdr:col>
      <xdr:colOff>428625</xdr:colOff>
      <xdr:row>3</xdr:row>
      <xdr:rowOff>3287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0B7E1A-4772-4864-8480-DBC413F9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3754" y="82263"/>
          <a:ext cx="1681596" cy="568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otradeunited.com.au/contact-u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protradeunited.com.au/contact-u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D185"/>
  <sheetViews>
    <sheetView tabSelected="1" zoomScaleNormal="100" zoomScalePageLayoutView="110" workbookViewId="0">
      <selection activeCell="B18" sqref="B18"/>
    </sheetView>
  </sheetViews>
  <sheetFormatPr baseColWidth="10" defaultColWidth="12.5" defaultRowHeight="14" x14ac:dyDescent="0.2"/>
  <cols>
    <col min="1" max="1" width="69.6640625" style="3" bestFit="1" customWidth="1"/>
    <col min="2" max="3" width="12.5" style="3"/>
    <col min="4" max="5" width="13.5" style="3" bestFit="1" customWidth="1"/>
    <col min="6" max="7" width="13.5" style="3" customWidth="1"/>
    <col min="8" max="8" width="13.5" style="2" customWidth="1"/>
    <col min="9" max="9" width="12.5" style="2"/>
    <col min="10" max="10" width="12.5" style="2" customWidth="1"/>
    <col min="11" max="21" width="12.5" style="2"/>
    <col min="22" max="16384" width="12.5" style="3"/>
  </cols>
  <sheetData>
    <row r="1" spans="1:56" ht="26" x14ac:dyDescent="0.35">
      <c r="A1" s="2"/>
      <c r="B1" s="2"/>
      <c r="C1" s="2"/>
      <c r="D1" s="2"/>
      <c r="E1" s="2"/>
      <c r="F1" s="2"/>
      <c r="G1" s="2"/>
      <c r="I1" s="70"/>
      <c r="J1" s="71"/>
      <c r="K1" s="71"/>
      <c r="L1" s="71"/>
      <c r="M1" s="7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x14ac:dyDescent="0.2">
      <c r="A2" s="2"/>
      <c r="B2" s="2"/>
      <c r="C2" s="2"/>
      <c r="D2" s="2"/>
      <c r="E2" s="2"/>
      <c r="F2" s="2"/>
      <c r="G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x14ac:dyDescent="0.2">
      <c r="A3" s="2"/>
      <c r="B3" s="2"/>
      <c r="C3" s="2"/>
      <c r="D3" s="2"/>
      <c r="E3" s="2"/>
      <c r="F3" s="2"/>
      <c r="G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 x14ac:dyDescent="0.2">
      <c r="A4" s="2"/>
      <c r="B4" s="2"/>
      <c r="C4" s="2"/>
      <c r="D4" s="2"/>
      <c r="E4" s="2"/>
      <c r="F4" s="2"/>
      <c r="G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 x14ac:dyDescent="0.2">
      <c r="A5" s="2"/>
      <c r="B5" s="2"/>
      <c r="C5" s="2"/>
      <c r="D5" s="2"/>
      <c r="E5" s="2"/>
      <c r="F5" s="2"/>
      <c r="G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 x14ac:dyDescent="0.2">
      <c r="A6" s="2"/>
      <c r="B6" s="2"/>
      <c r="C6" s="2"/>
      <c r="D6" s="2"/>
      <c r="E6" s="2"/>
      <c r="F6" s="2"/>
      <c r="G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 x14ac:dyDescent="0.2">
      <c r="A7" s="2"/>
      <c r="B7" s="2"/>
      <c r="C7" s="2"/>
      <c r="D7" s="2"/>
      <c r="E7" s="2"/>
      <c r="F7" s="2"/>
      <c r="G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x14ac:dyDescent="0.2">
      <c r="A8" s="2"/>
      <c r="B8" s="2"/>
      <c r="C8" s="2"/>
      <c r="D8" s="2"/>
      <c r="E8" s="2"/>
      <c r="F8" s="2"/>
      <c r="G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</row>
    <row r="9" spans="1:56" x14ac:dyDescent="0.2">
      <c r="A9" s="2"/>
      <c r="B9" s="2"/>
      <c r="C9" s="2"/>
      <c r="D9" s="2"/>
      <c r="E9" s="2"/>
      <c r="F9" s="2"/>
      <c r="G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</row>
    <row r="10" spans="1:56" x14ac:dyDescent="0.2">
      <c r="A10" s="2"/>
      <c r="B10" s="2"/>
      <c r="C10" s="2"/>
      <c r="D10" s="2"/>
      <c r="E10" s="2"/>
      <c r="F10" s="2"/>
      <c r="G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spans="1:56" x14ac:dyDescent="0.2">
      <c r="A11" s="2"/>
      <c r="B11" s="2"/>
      <c r="C11" s="2"/>
      <c r="D11" s="2"/>
      <c r="E11" s="2"/>
      <c r="F11" s="2"/>
      <c r="G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s="2" customFormat="1" ht="21" customHeight="1" x14ac:dyDescent="0.2"/>
    <row r="13" spans="1:56" s="2" customFormat="1" ht="12.75" customHeight="1" x14ac:dyDescent="0.2">
      <c r="A13" s="90" t="s">
        <v>89</v>
      </c>
      <c r="B13" s="91"/>
      <c r="C13" s="91"/>
      <c r="D13" s="91"/>
      <c r="E13" s="91"/>
      <c r="F13" s="91"/>
      <c r="G13" s="92"/>
      <c r="H13" s="93" t="s">
        <v>88</v>
      </c>
      <c r="I13" s="93"/>
      <c r="J13" s="93"/>
      <c r="K13" s="93"/>
      <c r="L13" s="93"/>
      <c r="M13" s="93"/>
      <c r="N13" s="93"/>
    </row>
    <row r="14" spans="1:56" s="2" customFormat="1" ht="12.75" customHeight="1" x14ac:dyDescent="0.2">
      <c r="A14" s="91"/>
      <c r="B14" s="91"/>
      <c r="C14" s="91"/>
      <c r="D14" s="91"/>
      <c r="E14" s="91"/>
      <c r="F14" s="91"/>
      <c r="G14" s="92"/>
      <c r="H14" s="93"/>
      <c r="I14" s="93"/>
      <c r="J14" s="93"/>
      <c r="K14" s="93"/>
      <c r="L14" s="93"/>
      <c r="M14" s="93"/>
      <c r="N14" s="93"/>
    </row>
    <row r="15" spans="1:56" s="2" customFormat="1" ht="15.75" customHeight="1" x14ac:dyDescent="0.2">
      <c r="A15" s="45" t="s">
        <v>90</v>
      </c>
    </row>
    <row r="16" spans="1:56" ht="18.75" customHeight="1" x14ac:dyDescent="0.2">
      <c r="A16" s="39" t="s">
        <v>30</v>
      </c>
      <c r="B16" s="40" t="s">
        <v>31</v>
      </c>
      <c r="C16" s="41"/>
      <c r="D16" s="41"/>
      <c r="E16" s="2"/>
      <c r="F16" s="2"/>
      <c r="G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56" ht="12.75" customHeight="1" thickBot="1" x14ac:dyDescent="0.25">
      <c r="A17" s="72"/>
      <c r="B17" s="73" t="s">
        <v>87</v>
      </c>
      <c r="C17" s="73" t="s">
        <v>1</v>
      </c>
      <c r="D17" s="73" t="s">
        <v>2</v>
      </c>
      <c r="E17" s="73" t="s">
        <v>3</v>
      </c>
      <c r="F17" s="73" t="s">
        <v>4</v>
      </c>
      <c r="G17" s="73" t="s">
        <v>5</v>
      </c>
      <c r="I17" s="86"/>
      <c r="J17" s="8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</row>
    <row r="18" spans="1:56" ht="15" thickTop="1" x14ac:dyDescent="0.2">
      <c r="A18" s="47" t="s">
        <v>6</v>
      </c>
      <c r="B18" s="77">
        <v>40</v>
      </c>
      <c r="C18" s="78">
        <v>40</v>
      </c>
      <c r="D18" s="78">
        <v>52</v>
      </c>
      <c r="E18" s="67">
        <f>D18*5</f>
        <v>260</v>
      </c>
      <c r="F18" s="68">
        <f>D18*C18</f>
        <v>2080</v>
      </c>
      <c r="G18" s="69">
        <f>B18*C18*D18</f>
        <v>83200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</row>
    <row r="19" spans="1:56" ht="14.25" customHeight="1" x14ac:dyDescent="0.2">
      <c r="A19" s="47" t="s">
        <v>91</v>
      </c>
      <c r="B19" s="59"/>
      <c r="C19" s="51"/>
      <c r="D19" s="51"/>
      <c r="E19" s="51"/>
      <c r="F19" s="51"/>
      <c r="G19" s="65">
        <f>G18*0.11</f>
        <v>9152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</row>
    <row r="20" spans="1:56" x14ac:dyDescent="0.2">
      <c r="A20" s="47" t="s">
        <v>32</v>
      </c>
      <c r="B20" s="59"/>
      <c r="C20" s="51"/>
      <c r="D20" s="51"/>
      <c r="E20" s="51"/>
      <c r="F20" s="51"/>
      <c r="G20" s="79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</row>
    <row r="21" spans="1:56" x14ac:dyDescent="0.2">
      <c r="A21" s="47" t="s">
        <v>33</v>
      </c>
      <c r="B21" s="59"/>
      <c r="C21" s="51"/>
      <c r="D21" s="51"/>
      <c r="E21" s="51"/>
      <c r="F21" s="51"/>
      <c r="G21" s="79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</row>
    <row r="22" spans="1:56" x14ac:dyDescent="0.2">
      <c r="A22" s="46" t="s">
        <v>8</v>
      </c>
      <c r="B22" s="51"/>
      <c r="C22" s="51"/>
      <c r="D22" s="51"/>
      <c r="E22" s="51"/>
      <c r="F22" s="51"/>
      <c r="G22" s="66">
        <f>SUM(G18:G21)</f>
        <v>92352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</row>
    <row r="23" spans="1:56" x14ac:dyDescent="0.2">
      <c r="A23" s="47"/>
      <c r="B23" s="51"/>
      <c r="C23" s="51"/>
      <c r="D23" s="51"/>
      <c r="E23" s="51"/>
      <c r="F23" s="51"/>
      <c r="G23" s="61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1:56" x14ac:dyDescent="0.2">
      <c r="A24" s="58" t="s">
        <v>9</v>
      </c>
      <c r="B24" s="51"/>
      <c r="C24" s="51"/>
      <c r="D24" s="51"/>
      <c r="E24" s="51"/>
      <c r="F24" s="51"/>
      <c r="G24" s="5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1:56" x14ac:dyDescent="0.2">
      <c r="A25" s="47" t="s">
        <v>10</v>
      </c>
      <c r="B25" s="51"/>
      <c r="C25" s="51"/>
      <c r="D25" s="51"/>
      <c r="E25" s="80">
        <v>20</v>
      </c>
      <c r="F25" s="51"/>
      <c r="G25" s="53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1:56" x14ac:dyDescent="0.2">
      <c r="A26" s="47" t="s">
        <v>11</v>
      </c>
      <c r="B26" s="51"/>
      <c r="C26" s="51"/>
      <c r="D26" s="51"/>
      <c r="E26" s="80">
        <v>12</v>
      </c>
      <c r="F26" s="51"/>
      <c r="G26" s="53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1:56" x14ac:dyDescent="0.2">
      <c r="A27" s="47" t="s">
        <v>12</v>
      </c>
      <c r="B27" s="51"/>
      <c r="C27" s="51"/>
      <c r="D27" s="51"/>
      <c r="E27" s="80">
        <v>0</v>
      </c>
      <c r="F27" s="51"/>
      <c r="G27" s="5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1:56" x14ac:dyDescent="0.2">
      <c r="A28" s="47" t="s">
        <v>13</v>
      </c>
      <c r="B28" s="51"/>
      <c r="C28" s="51"/>
      <c r="D28" s="51"/>
      <c r="E28" s="80">
        <v>10</v>
      </c>
      <c r="F28" s="51"/>
      <c r="G28" s="5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1:56" x14ac:dyDescent="0.2">
      <c r="A29" s="47"/>
      <c r="B29" s="51"/>
      <c r="C29" s="51"/>
      <c r="D29" s="51"/>
      <c r="E29" s="51"/>
      <c r="F29" s="51"/>
      <c r="G29" s="5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1:56" x14ac:dyDescent="0.2">
      <c r="A30" s="58" t="s">
        <v>83</v>
      </c>
      <c r="B30" s="51"/>
      <c r="C30" s="51" t="s">
        <v>86</v>
      </c>
      <c r="D30" s="51"/>
      <c r="E30" s="51"/>
      <c r="F30" s="51"/>
      <c r="G30" s="5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x14ac:dyDescent="0.2">
      <c r="A31" s="47" t="s">
        <v>14</v>
      </c>
      <c r="B31" s="51"/>
      <c r="C31" s="80">
        <v>2.5</v>
      </c>
      <c r="D31" s="51"/>
      <c r="E31" s="63">
        <f>C31*D18/8</f>
        <v>16.25</v>
      </c>
      <c r="F31" s="51"/>
      <c r="G31" s="5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x14ac:dyDescent="0.2">
      <c r="A32" s="47" t="s">
        <v>15</v>
      </c>
      <c r="B32" s="51"/>
      <c r="C32" s="80">
        <v>1</v>
      </c>
      <c r="D32" s="51"/>
      <c r="E32" s="63">
        <f>C32*D18/8</f>
        <v>6.5</v>
      </c>
      <c r="F32" s="51"/>
      <c r="G32" s="53"/>
      <c r="H32" s="4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x14ac:dyDescent="0.2">
      <c r="A33" s="49" t="s">
        <v>16</v>
      </c>
      <c r="B33" s="60"/>
      <c r="C33" s="60"/>
      <c r="D33" s="60"/>
      <c r="E33" s="64">
        <f>SUM(E25:E28,E31:E32)</f>
        <v>64.75</v>
      </c>
      <c r="F33" s="51"/>
      <c r="G33" s="5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x14ac:dyDescent="0.2">
      <c r="A34" s="47"/>
      <c r="B34" s="51"/>
      <c r="C34" s="51"/>
      <c r="D34" s="51"/>
      <c r="E34" s="51"/>
      <c r="F34" s="62" t="s">
        <v>17</v>
      </c>
      <c r="G34" s="5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" thickBot="1" x14ac:dyDescent="0.25">
      <c r="A35" s="72" t="s">
        <v>18</v>
      </c>
      <c r="B35" s="74"/>
      <c r="C35" s="74"/>
      <c r="D35" s="74"/>
      <c r="E35" s="73">
        <f>E18-E33</f>
        <v>195.25</v>
      </c>
      <c r="F35" s="75">
        <f>1-(E33/E18)</f>
        <v>0.75096153846153846</v>
      </c>
      <c r="G35" s="7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" thickTop="1" x14ac:dyDescent="0.2">
      <c r="A36" s="46"/>
      <c r="B36" s="51"/>
      <c r="C36" s="51"/>
      <c r="D36" s="51"/>
      <c r="E36" s="52"/>
      <c r="F36" s="52"/>
      <c r="G36" s="5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x14ac:dyDescent="0.2">
      <c r="A37" s="47" t="s">
        <v>19</v>
      </c>
      <c r="B37" s="56">
        <f>G22/E35</f>
        <v>472.99359795134444</v>
      </c>
      <c r="C37" s="51"/>
      <c r="D37" s="51"/>
      <c r="E37" s="51"/>
      <c r="F37" s="51"/>
      <c r="G37" s="5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x14ac:dyDescent="0.2">
      <c r="A38" s="48" t="s">
        <v>20</v>
      </c>
      <c r="B38" s="56">
        <f>B37/8</f>
        <v>59.124199743918055</v>
      </c>
      <c r="C38" s="51"/>
      <c r="D38" s="51"/>
      <c r="E38" s="51"/>
      <c r="F38" s="51"/>
      <c r="G38" s="53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x14ac:dyDescent="0.2">
      <c r="A39" s="47"/>
      <c r="B39" s="51"/>
      <c r="C39" s="51"/>
      <c r="D39" s="51"/>
      <c r="E39" s="51"/>
      <c r="F39" s="51"/>
      <c r="G39" s="53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x14ac:dyDescent="0.2">
      <c r="A40" s="47" t="s">
        <v>21</v>
      </c>
      <c r="B40" s="81">
        <f>'OVERHEAD EXPENSES'!B48</f>
        <v>0</v>
      </c>
      <c r="C40" s="87" t="s">
        <v>79</v>
      </c>
      <c r="D40" s="88"/>
      <c r="E40" s="88"/>
      <c r="F40" s="88"/>
      <c r="G40" s="89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x14ac:dyDescent="0.2">
      <c r="A41" s="47" t="s">
        <v>22</v>
      </c>
      <c r="B41" s="82">
        <v>4</v>
      </c>
      <c r="C41" s="87" t="s">
        <v>80</v>
      </c>
      <c r="D41" s="88"/>
      <c r="E41" s="88"/>
      <c r="F41" s="88"/>
      <c r="G41" s="8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x14ac:dyDescent="0.2">
      <c r="A42" s="47" t="s">
        <v>23</v>
      </c>
      <c r="B42" s="57">
        <f>B41*F18</f>
        <v>8320</v>
      </c>
      <c r="C42" s="51"/>
      <c r="D42" s="51"/>
      <c r="E42" s="51"/>
      <c r="F42" s="51"/>
      <c r="G42" s="5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x14ac:dyDescent="0.2">
      <c r="A43" s="48" t="s">
        <v>24</v>
      </c>
      <c r="B43" s="56">
        <f>B40/B42</f>
        <v>0</v>
      </c>
      <c r="C43" s="51"/>
      <c r="D43" s="51"/>
      <c r="E43" s="51"/>
      <c r="F43" s="51"/>
      <c r="G43" s="5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x14ac:dyDescent="0.2">
      <c r="A44" s="47"/>
      <c r="B44" s="51"/>
      <c r="C44" s="51"/>
      <c r="D44" s="51"/>
      <c r="E44" s="51"/>
      <c r="F44" s="51"/>
      <c r="G44" s="5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x14ac:dyDescent="0.2">
      <c r="A45" s="47" t="s">
        <v>25</v>
      </c>
      <c r="B45" s="56">
        <f>SUM(B38,B43)</f>
        <v>59.124199743918055</v>
      </c>
      <c r="C45" s="51"/>
      <c r="D45" s="51"/>
      <c r="E45" s="51"/>
      <c r="F45" s="51"/>
      <c r="G45" s="5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s="2" customFormat="1" x14ac:dyDescent="0.2">
      <c r="A46" s="47" t="s">
        <v>26</v>
      </c>
      <c r="B46" s="83">
        <v>0.25</v>
      </c>
      <c r="C46" s="51"/>
      <c r="D46" s="51"/>
      <c r="E46" s="51"/>
      <c r="F46" s="51"/>
      <c r="G46" s="53"/>
    </row>
    <row r="47" spans="1:56" s="2" customFormat="1" x14ac:dyDescent="0.2">
      <c r="A47" s="49" t="s">
        <v>27</v>
      </c>
      <c r="B47" s="84">
        <f>B45*(1+B46)</f>
        <v>73.905249679897565</v>
      </c>
      <c r="C47" s="51"/>
      <c r="D47" s="51"/>
      <c r="E47" s="51"/>
      <c r="F47" s="51"/>
      <c r="G47" s="53"/>
    </row>
    <row r="48" spans="1:56" s="2" customFormat="1" x14ac:dyDescent="0.2">
      <c r="A48" s="50" t="s">
        <v>28</v>
      </c>
      <c r="B48" s="85">
        <f>(B47-B45)/B47</f>
        <v>0.19999999999999996</v>
      </c>
      <c r="C48" s="54"/>
      <c r="D48" s="54"/>
      <c r="E48" s="54"/>
      <c r="F48" s="54"/>
      <c r="G48" s="55"/>
    </row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pans="1:7" s="2" customFormat="1" x14ac:dyDescent="0.2"/>
    <row r="178" spans="1:7" s="2" customFormat="1" x14ac:dyDescent="0.2"/>
    <row r="179" spans="1:7" s="2" customFormat="1" x14ac:dyDescent="0.2"/>
    <row r="180" spans="1:7" s="2" customFormat="1" x14ac:dyDescent="0.2"/>
    <row r="181" spans="1:7" s="2" customFormat="1" x14ac:dyDescent="0.2"/>
    <row r="182" spans="1:7" s="2" customFormat="1" x14ac:dyDescent="0.2"/>
    <row r="183" spans="1:7" s="2" customFormat="1" x14ac:dyDescent="0.2"/>
    <row r="184" spans="1:7" x14ac:dyDescent="0.2">
      <c r="A184" s="2"/>
      <c r="B184" s="2"/>
      <c r="C184" s="2"/>
      <c r="D184" s="2"/>
      <c r="E184" s="2"/>
      <c r="F184" s="2"/>
      <c r="G184" s="2"/>
    </row>
    <row r="185" spans="1:7" x14ac:dyDescent="0.2">
      <c r="A185" s="2"/>
      <c r="B185" s="2"/>
      <c r="C185" s="2"/>
      <c r="D185" s="2"/>
      <c r="E185" s="2"/>
      <c r="F185" s="2"/>
      <c r="G185" s="2"/>
    </row>
  </sheetData>
  <sheetProtection algorithmName="SHA-512" hashValue="70FlNGtIWbqwXB/mIO519qrz7t7yYBmWT7ykdhrIm4snl9yl9de515wfwYYd3QNnwzt4BEG0kyQvmO9xXuGSzw==" saltValue="oOCDA0qsr8QhdVcuTTlE1Q==" spinCount="100000" sheet="1" objects="1" scenarios="1" selectLockedCells="1"/>
  <mergeCells count="5">
    <mergeCell ref="I17:J17"/>
    <mergeCell ref="C40:G40"/>
    <mergeCell ref="C41:G41"/>
    <mergeCell ref="A13:G14"/>
    <mergeCell ref="H13:N14"/>
  </mergeCells>
  <hyperlinks>
    <hyperlink ref="B16:D16" r:id="rId1" display="CONTACT US" xr:uid="{2942FD04-635B-485B-A617-AE279BA5B365}"/>
  </hyperlinks>
  <pageMargins left="0.75" right="0.75" top="1" bottom="1" header="0.5" footer="0.5"/>
  <pageSetup paperSize="9" orientation="portrait" horizontalDpi="4294967293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93C01-57B6-4AD4-8595-794EF91BC07A}">
  <sheetPr>
    <tabColor rgb="FFFF0000"/>
  </sheetPr>
  <dimension ref="A1:B48"/>
  <sheetViews>
    <sheetView workbookViewId="0">
      <selection activeCell="B48" sqref="B48"/>
    </sheetView>
  </sheetViews>
  <sheetFormatPr baseColWidth="10" defaultColWidth="8.83203125" defaultRowHeight="15" x14ac:dyDescent="0.2"/>
  <cols>
    <col min="1" max="1" width="32.83203125" bestFit="1" customWidth="1"/>
    <col min="2" max="2" width="28.6640625" customWidth="1"/>
  </cols>
  <sheetData>
    <row r="1" spans="1:2" ht="70.5" customHeight="1" x14ac:dyDescent="0.2">
      <c r="A1" s="95"/>
      <c r="B1" s="95"/>
    </row>
    <row r="2" spans="1:2" ht="32.25" customHeight="1" x14ac:dyDescent="0.2">
      <c r="A2" s="98" t="s">
        <v>70</v>
      </c>
      <c r="B2" s="98"/>
    </row>
    <row r="3" spans="1:2" ht="23.25" customHeight="1" x14ac:dyDescent="0.25">
      <c r="A3" s="96" t="s">
        <v>67</v>
      </c>
      <c r="B3" s="97"/>
    </row>
    <row r="4" spans="1:2" x14ac:dyDescent="0.2">
      <c r="A4" s="99" t="s">
        <v>71</v>
      </c>
      <c r="B4" s="100"/>
    </row>
    <row r="5" spans="1:2" x14ac:dyDescent="0.2">
      <c r="A5" s="42" t="s">
        <v>34</v>
      </c>
      <c r="B5" s="42"/>
    </row>
    <row r="6" spans="1:2" x14ac:dyDescent="0.2">
      <c r="A6" s="42" t="s">
        <v>35</v>
      </c>
      <c r="B6" s="42"/>
    </row>
    <row r="7" spans="1:2" x14ac:dyDescent="0.2">
      <c r="A7" s="42" t="s">
        <v>36</v>
      </c>
      <c r="B7" s="42"/>
    </row>
    <row r="8" spans="1:2" x14ac:dyDescent="0.2">
      <c r="A8" s="42" t="s">
        <v>37</v>
      </c>
      <c r="B8" s="42"/>
    </row>
    <row r="9" spans="1:2" x14ac:dyDescent="0.2">
      <c r="A9" s="42" t="s">
        <v>50</v>
      </c>
      <c r="B9" s="42" t="s">
        <v>85</v>
      </c>
    </row>
    <row r="10" spans="1:2" x14ac:dyDescent="0.2">
      <c r="A10" s="99" t="s">
        <v>75</v>
      </c>
      <c r="B10" s="100"/>
    </row>
    <row r="11" spans="1:2" x14ac:dyDescent="0.2">
      <c r="A11" s="42" t="s">
        <v>38</v>
      </c>
      <c r="B11" s="42"/>
    </row>
    <row r="12" spans="1:2" x14ac:dyDescent="0.2">
      <c r="A12" s="42" t="s">
        <v>81</v>
      </c>
      <c r="B12" s="42"/>
    </row>
    <row r="13" spans="1:2" x14ac:dyDescent="0.2">
      <c r="A13" s="42" t="s">
        <v>77</v>
      </c>
      <c r="B13" s="42"/>
    </row>
    <row r="14" spans="1:2" x14ac:dyDescent="0.2">
      <c r="A14" s="42" t="s">
        <v>39</v>
      </c>
      <c r="B14" s="42"/>
    </row>
    <row r="15" spans="1:2" x14ac:dyDescent="0.2">
      <c r="A15" s="42" t="s">
        <v>54</v>
      </c>
      <c r="B15" s="42"/>
    </row>
    <row r="16" spans="1:2" x14ac:dyDescent="0.2">
      <c r="A16" s="42" t="s">
        <v>40</v>
      </c>
      <c r="B16" s="42"/>
    </row>
    <row r="17" spans="1:2" x14ac:dyDescent="0.2">
      <c r="A17" s="42" t="s">
        <v>46</v>
      </c>
      <c r="B17" s="42"/>
    </row>
    <row r="18" spans="1:2" x14ac:dyDescent="0.2">
      <c r="A18" s="42" t="s">
        <v>47</v>
      </c>
      <c r="B18" s="42"/>
    </row>
    <row r="19" spans="1:2" x14ac:dyDescent="0.2">
      <c r="A19" s="42" t="s">
        <v>48</v>
      </c>
      <c r="B19" s="42"/>
    </row>
    <row r="20" spans="1:2" x14ac:dyDescent="0.2">
      <c r="A20" s="42" t="s">
        <v>49</v>
      </c>
      <c r="B20" s="42"/>
    </row>
    <row r="21" spans="1:2" x14ac:dyDescent="0.2">
      <c r="A21" s="42" t="s">
        <v>61</v>
      </c>
      <c r="B21" s="42"/>
    </row>
    <row r="22" spans="1:2" x14ac:dyDescent="0.2">
      <c r="A22" s="42" t="s">
        <v>51</v>
      </c>
      <c r="B22" s="42"/>
    </row>
    <row r="23" spans="1:2" x14ac:dyDescent="0.2">
      <c r="A23" s="42" t="s">
        <v>55</v>
      </c>
      <c r="B23" s="42"/>
    </row>
    <row r="24" spans="1:2" x14ac:dyDescent="0.2">
      <c r="A24" s="42" t="s">
        <v>57</v>
      </c>
      <c r="B24" s="42"/>
    </row>
    <row r="25" spans="1:2" x14ac:dyDescent="0.2">
      <c r="A25" s="42" t="s">
        <v>58</v>
      </c>
      <c r="B25" s="42"/>
    </row>
    <row r="26" spans="1:2" x14ac:dyDescent="0.2">
      <c r="A26" s="42" t="s">
        <v>59</v>
      </c>
      <c r="B26" s="42"/>
    </row>
    <row r="27" spans="1:2" x14ac:dyDescent="0.2">
      <c r="A27" s="42" t="s">
        <v>60</v>
      </c>
      <c r="B27" s="42"/>
    </row>
    <row r="28" spans="1:2" x14ac:dyDescent="0.2">
      <c r="A28" s="42" t="s">
        <v>76</v>
      </c>
      <c r="B28" s="42"/>
    </row>
    <row r="29" spans="1:2" x14ac:dyDescent="0.2">
      <c r="A29" s="42" t="s">
        <v>43</v>
      </c>
      <c r="B29" s="42"/>
    </row>
    <row r="30" spans="1:2" x14ac:dyDescent="0.2">
      <c r="A30" s="42" t="s">
        <v>44</v>
      </c>
      <c r="B30" s="42"/>
    </row>
    <row r="31" spans="1:2" x14ac:dyDescent="0.2">
      <c r="A31" s="42" t="s">
        <v>62</v>
      </c>
      <c r="B31" s="42"/>
    </row>
    <row r="32" spans="1:2" x14ac:dyDescent="0.2">
      <c r="A32" s="42" t="s">
        <v>63</v>
      </c>
      <c r="B32" s="42"/>
    </row>
    <row r="33" spans="1:2" x14ac:dyDescent="0.2">
      <c r="A33" s="42" t="s">
        <v>64</v>
      </c>
      <c r="B33" s="42"/>
    </row>
    <row r="34" spans="1:2" x14ac:dyDescent="0.2">
      <c r="A34" s="42" t="s">
        <v>65</v>
      </c>
      <c r="B34" s="42"/>
    </row>
    <row r="35" spans="1:2" x14ac:dyDescent="0.2">
      <c r="A35" s="42" t="s">
        <v>66</v>
      </c>
      <c r="B35" s="42"/>
    </row>
    <row r="36" spans="1:2" x14ac:dyDescent="0.2">
      <c r="A36" s="42" t="s">
        <v>53</v>
      </c>
      <c r="B36" s="42"/>
    </row>
    <row r="37" spans="1:2" x14ac:dyDescent="0.2">
      <c r="A37" s="42" t="s">
        <v>42</v>
      </c>
      <c r="B37" s="42"/>
    </row>
    <row r="38" spans="1:2" x14ac:dyDescent="0.2">
      <c r="A38" s="42" t="s">
        <v>68</v>
      </c>
      <c r="B38" s="42"/>
    </row>
    <row r="39" spans="1:2" x14ac:dyDescent="0.2">
      <c r="A39" s="99" t="s">
        <v>72</v>
      </c>
      <c r="B39" s="100"/>
    </row>
    <row r="40" spans="1:2" x14ac:dyDescent="0.2">
      <c r="A40" s="42" t="s">
        <v>41</v>
      </c>
      <c r="B40" s="42"/>
    </row>
    <row r="41" spans="1:2" x14ac:dyDescent="0.2">
      <c r="A41" s="42" t="s">
        <v>45</v>
      </c>
      <c r="B41" s="42"/>
    </row>
    <row r="42" spans="1:2" x14ac:dyDescent="0.2">
      <c r="A42" s="42" t="s">
        <v>73</v>
      </c>
      <c r="B42" s="42"/>
    </row>
    <row r="43" spans="1:2" x14ac:dyDescent="0.2">
      <c r="A43" s="42" t="s">
        <v>78</v>
      </c>
      <c r="B43" s="43"/>
    </row>
    <row r="44" spans="1:2" x14ac:dyDescent="0.2">
      <c r="A44" s="94" t="s">
        <v>74</v>
      </c>
      <c r="B44" s="94"/>
    </row>
    <row r="45" spans="1:2" x14ac:dyDescent="0.2">
      <c r="A45" s="42" t="s">
        <v>7</v>
      </c>
      <c r="B45" s="42"/>
    </row>
    <row r="46" spans="1:2" x14ac:dyDescent="0.2">
      <c r="A46" s="42" t="s">
        <v>52</v>
      </c>
      <c r="B46" s="42"/>
    </row>
    <row r="47" spans="1:2" x14ac:dyDescent="0.2">
      <c r="A47" s="42" t="s">
        <v>56</v>
      </c>
      <c r="B47" s="42"/>
    </row>
    <row r="48" spans="1:2" x14ac:dyDescent="0.2">
      <c r="A48" s="44" t="s">
        <v>69</v>
      </c>
      <c r="B48" s="44">
        <f>SUM(B5:B9,B11:B38,B40:B43,B45:B47)</f>
        <v>0</v>
      </c>
    </row>
  </sheetData>
  <mergeCells count="7">
    <mergeCell ref="A44:B44"/>
    <mergeCell ref="A1:B1"/>
    <mergeCell ref="A3:B3"/>
    <mergeCell ref="A2:B2"/>
    <mergeCell ref="A4:B4"/>
    <mergeCell ref="A10:B10"/>
    <mergeCell ref="A39:B3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950D3-8197-412C-92BB-7C55F7836D12}">
  <sheetPr>
    <tabColor theme="5"/>
  </sheetPr>
  <dimension ref="A1:G36"/>
  <sheetViews>
    <sheetView workbookViewId="0">
      <selection activeCell="B6" sqref="B6"/>
    </sheetView>
  </sheetViews>
  <sheetFormatPr baseColWidth="10" defaultColWidth="8.83203125" defaultRowHeight="15" x14ac:dyDescent="0.2"/>
  <cols>
    <col min="1" max="1" width="62.1640625" bestFit="1" customWidth="1"/>
    <col min="2" max="2" width="12.1640625" bestFit="1" customWidth="1"/>
    <col min="3" max="3" width="10.33203125" bestFit="1" customWidth="1"/>
    <col min="4" max="4" width="12.5" bestFit="1" customWidth="1"/>
    <col min="5" max="5" width="11.5" bestFit="1" customWidth="1"/>
    <col min="6" max="6" width="12.5" bestFit="1" customWidth="1"/>
    <col min="7" max="7" width="10.33203125" bestFit="1" customWidth="1"/>
  </cols>
  <sheetData>
    <row r="1" spans="1:7" ht="21" x14ac:dyDescent="0.25">
      <c r="A1" s="1" t="s">
        <v>0</v>
      </c>
      <c r="B1" s="2"/>
      <c r="C1" s="2"/>
      <c r="D1" s="2"/>
      <c r="E1" s="2"/>
      <c r="F1" s="2"/>
      <c r="G1" s="2"/>
    </row>
    <row r="2" spans="1:7" x14ac:dyDescent="0.2">
      <c r="A2" s="2"/>
      <c r="B2" s="2"/>
      <c r="C2" s="2"/>
      <c r="D2" s="2"/>
      <c r="E2" s="2"/>
      <c r="F2" s="2"/>
      <c r="G2" s="2"/>
    </row>
    <row r="3" spans="1:7" x14ac:dyDescent="0.2">
      <c r="A3" s="9" t="s">
        <v>29</v>
      </c>
      <c r="B3" s="2"/>
      <c r="C3" s="2"/>
      <c r="D3" s="2"/>
      <c r="E3" s="2"/>
      <c r="F3" s="2"/>
      <c r="G3" s="2"/>
    </row>
    <row r="4" spans="1:7" x14ac:dyDescent="0.2">
      <c r="A4" s="39" t="s">
        <v>30</v>
      </c>
      <c r="B4" s="40" t="s">
        <v>31</v>
      </c>
      <c r="C4" s="2"/>
      <c r="D4" s="41"/>
      <c r="E4" s="2"/>
      <c r="F4" s="2"/>
      <c r="G4" s="2"/>
    </row>
    <row r="5" spans="1:7" ht="16" thickBot="1" x14ac:dyDescent="0.25">
      <c r="A5" s="32"/>
      <c r="B5" s="16" t="s">
        <v>82</v>
      </c>
      <c r="C5" s="16" t="s">
        <v>1</v>
      </c>
      <c r="D5" s="16" t="s">
        <v>2</v>
      </c>
      <c r="E5" s="16" t="s">
        <v>3</v>
      </c>
      <c r="F5" s="16" t="s">
        <v>4</v>
      </c>
      <c r="G5" s="27" t="s">
        <v>5</v>
      </c>
    </row>
    <row r="6" spans="1:7" ht="16" thickTop="1" x14ac:dyDescent="0.2">
      <c r="A6" s="33" t="s">
        <v>6</v>
      </c>
      <c r="B6" s="8">
        <v>30</v>
      </c>
      <c r="C6" s="7">
        <v>40</v>
      </c>
      <c r="D6" s="7">
        <v>52</v>
      </c>
      <c r="E6" s="22">
        <f>D6*5</f>
        <v>260</v>
      </c>
      <c r="F6" s="23">
        <f>D6*C6</f>
        <v>2080</v>
      </c>
      <c r="G6" s="14">
        <f>B6*C6*D6</f>
        <v>62400</v>
      </c>
    </row>
    <row r="7" spans="1:7" x14ac:dyDescent="0.2">
      <c r="A7" s="33" t="s">
        <v>91</v>
      </c>
      <c r="B7" s="21"/>
      <c r="C7" s="11"/>
      <c r="D7" s="11"/>
      <c r="E7" s="11"/>
      <c r="F7" s="11"/>
      <c r="G7" s="14">
        <f>G6*0.11</f>
        <v>6864</v>
      </c>
    </row>
    <row r="8" spans="1:7" x14ac:dyDescent="0.2">
      <c r="A8" s="33" t="s">
        <v>32</v>
      </c>
      <c r="B8" s="21"/>
      <c r="C8" s="11"/>
      <c r="D8" s="11"/>
      <c r="E8" s="11"/>
      <c r="F8" s="11"/>
      <c r="G8" s="8">
        <v>5000</v>
      </c>
    </row>
    <row r="9" spans="1:7" x14ac:dyDescent="0.2">
      <c r="A9" s="33" t="s">
        <v>33</v>
      </c>
      <c r="B9" s="21"/>
      <c r="C9" s="11"/>
      <c r="D9" s="11"/>
      <c r="E9" s="11"/>
      <c r="F9" s="11"/>
      <c r="G9" s="8">
        <v>600</v>
      </c>
    </row>
    <row r="10" spans="1:7" x14ac:dyDescent="0.2">
      <c r="A10" s="34" t="s">
        <v>8</v>
      </c>
      <c r="B10" s="11"/>
      <c r="C10" s="11"/>
      <c r="D10" s="11"/>
      <c r="E10" s="11"/>
      <c r="F10" s="11"/>
      <c r="G10" s="24">
        <f>SUM(G6:G9)</f>
        <v>74864</v>
      </c>
    </row>
    <row r="11" spans="1:7" x14ac:dyDescent="0.2">
      <c r="A11" s="33"/>
      <c r="B11" s="11"/>
      <c r="C11" s="11"/>
      <c r="D11" s="11"/>
      <c r="E11" s="11"/>
      <c r="F11" s="11"/>
      <c r="G11" s="28"/>
    </row>
    <row r="12" spans="1:7" x14ac:dyDescent="0.2">
      <c r="A12" s="35" t="s">
        <v>84</v>
      </c>
      <c r="B12" s="11"/>
      <c r="C12" s="11"/>
      <c r="D12" s="11"/>
      <c r="E12" s="11"/>
      <c r="F12" s="11"/>
      <c r="G12" s="29"/>
    </row>
    <row r="13" spans="1:7" x14ac:dyDescent="0.2">
      <c r="A13" s="33" t="s">
        <v>10</v>
      </c>
      <c r="B13" s="11"/>
      <c r="C13" s="11"/>
      <c r="D13" s="11"/>
      <c r="E13" s="7">
        <v>20</v>
      </c>
      <c r="F13" s="11"/>
      <c r="G13" s="29"/>
    </row>
    <row r="14" spans="1:7" x14ac:dyDescent="0.2">
      <c r="A14" s="33" t="s">
        <v>11</v>
      </c>
      <c r="B14" s="11"/>
      <c r="C14" s="11"/>
      <c r="D14" s="11"/>
      <c r="E14" s="7">
        <v>12</v>
      </c>
      <c r="F14" s="11"/>
      <c r="G14" s="29"/>
    </row>
    <row r="15" spans="1:7" x14ac:dyDescent="0.2">
      <c r="A15" s="33" t="s">
        <v>12</v>
      </c>
      <c r="B15" s="11"/>
      <c r="C15" s="11"/>
      <c r="D15" s="11"/>
      <c r="E15" s="7">
        <v>0</v>
      </c>
      <c r="F15" s="11"/>
      <c r="G15" s="29"/>
    </row>
    <row r="16" spans="1:7" x14ac:dyDescent="0.2">
      <c r="A16" s="33" t="s">
        <v>13</v>
      </c>
      <c r="B16" s="11"/>
      <c r="C16" s="11"/>
      <c r="D16" s="11"/>
      <c r="E16" s="7">
        <v>10</v>
      </c>
      <c r="F16" s="11"/>
      <c r="G16" s="29"/>
    </row>
    <row r="17" spans="1:7" x14ac:dyDescent="0.2">
      <c r="A17" s="33"/>
      <c r="B17" s="11"/>
      <c r="C17" s="11"/>
      <c r="D17" s="11"/>
      <c r="E17" s="11"/>
      <c r="F17" s="11"/>
      <c r="G17" s="29"/>
    </row>
    <row r="18" spans="1:7" x14ac:dyDescent="0.2">
      <c r="A18" s="35" t="s">
        <v>83</v>
      </c>
      <c r="B18" s="11"/>
      <c r="C18" s="11"/>
      <c r="D18" s="11"/>
      <c r="E18" s="11"/>
      <c r="F18" s="11"/>
      <c r="G18" s="29"/>
    </row>
    <row r="19" spans="1:7" x14ac:dyDescent="0.2">
      <c r="A19" s="33" t="s">
        <v>14</v>
      </c>
      <c r="B19" s="11"/>
      <c r="C19" s="7">
        <v>2.5</v>
      </c>
      <c r="D19" s="11"/>
      <c r="E19" s="22">
        <f>C19*D6/8</f>
        <v>16.25</v>
      </c>
      <c r="F19" s="11"/>
      <c r="G19" s="29"/>
    </row>
    <row r="20" spans="1:7" x14ac:dyDescent="0.2">
      <c r="A20" s="33" t="s">
        <v>15</v>
      </c>
      <c r="B20" s="11"/>
      <c r="C20" s="7">
        <v>1</v>
      </c>
      <c r="D20" s="11"/>
      <c r="E20" s="22">
        <f>C20*D6/8</f>
        <v>6.5</v>
      </c>
      <c r="F20" s="11"/>
      <c r="G20" s="29"/>
    </row>
    <row r="21" spans="1:7" x14ac:dyDescent="0.2">
      <c r="A21" s="36" t="s">
        <v>16</v>
      </c>
      <c r="B21" s="10"/>
      <c r="C21" s="10"/>
      <c r="D21" s="10"/>
      <c r="E21" s="19">
        <f>SUM(E13:E16,E19:E20)</f>
        <v>64.75</v>
      </c>
      <c r="F21" s="11"/>
      <c r="G21" s="29"/>
    </row>
    <row r="22" spans="1:7" x14ac:dyDescent="0.2">
      <c r="A22" s="33"/>
      <c r="B22" s="11"/>
      <c r="C22" s="11"/>
      <c r="D22" s="11"/>
      <c r="E22" s="11"/>
      <c r="F22" s="20" t="s">
        <v>17</v>
      </c>
      <c r="G22" s="29"/>
    </row>
    <row r="23" spans="1:7" ht="16" thickBot="1" x14ac:dyDescent="0.25">
      <c r="A23" s="32" t="s">
        <v>18</v>
      </c>
      <c r="B23" s="17"/>
      <c r="C23" s="17"/>
      <c r="D23" s="17"/>
      <c r="E23" s="16">
        <f>E6-E21</f>
        <v>195.25</v>
      </c>
      <c r="F23" s="18">
        <f>1-(E21/E6)</f>
        <v>0.75096153846153846</v>
      </c>
      <c r="G23" s="18"/>
    </row>
    <row r="24" spans="1:7" ht="16" thickTop="1" x14ac:dyDescent="0.2">
      <c r="A24" s="34"/>
      <c r="B24" s="11"/>
      <c r="C24" s="11"/>
      <c r="D24" s="11"/>
      <c r="E24" s="12"/>
      <c r="F24" s="12"/>
      <c r="G24" s="29"/>
    </row>
    <row r="25" spans="1:7" x14ac:dyDescent="0.2">
      <c r="A25" s="33" t="s">
        <v>19</v>
      </c>
      <c r="B25" s="13">
        <f>G10/E23</f>
        <v>383.42637644046096</v>
      </c>
      <c r="C25" s="11"/>
      <c r="D25" s="11"/>
      <c r="E25" s="11"/>
      <c r="F25" s="11"/>
      <c r="G25" s="29"/>
    </row>
    <row r="26" spans="1:7" x14ac:dyDescent="0.2">
      <c r="A26" s="37" t="s">
        <v>20</v>
      </c>
      <c r="B26" s="13">
        <f>B25/8</f>
        <v>47.92829705505762</v>
      </c>
      <c r="C26" s="11"/>
      <c r="D26" s="11"/>
      <c r="E26" s="11"/>
      <c r="F26" s="11"/>
      <c r="G26" s="29"/>
    </row>
    <row r="27" spans="1:7" x14ac:dyDescent="0.2">
      <c r="A27" s="33"/>
      <c r="B27" s="11"/>
      <c r="C27" s="11"/>
      <c r="D27" s="11"/>
      <c r="E27" s="11"/>
      <c r="F27" s="11"/>
      <c r="G27" s="29"/>
    </row>
    <row r="28" spans="1:7" x14ac:dyDescent="0.2">
      <c r="A28" s="33" t="s">
        <v>21</v>
      </c>
      <c r="B28" s="14">
        <v>450000</v>
      </c>
      <c r="C28" s="101" t="s">
        <v>79</v>
      </c>
      <c r="D28" s="102"/>
      <c r="E28" s="102"/>
      <c r="F28" s="102"/>
      <c r="G28" s="103"/>
    </row>
    <row r="29" spans="1:7" x14ac:dyDescent="0.2">
      <c r="A29" s="33" t="s">
        <v>22</v>
      </c>
      <c r="B29" s="6">
        <v>4.5</v>
      </c>
      <c r="C29" s="101" t="s">
        <v>80</v>
      </c>
      <c r="D29" s="102"/>
      <c r="E29" s="102"/>
      <c r="F29" s="102"/>
      <c r="G29" s="103"/>
    </row>
    <row r="30" spans="1:7" x14ac:dyDescent="0.2">
      <c r="A30" s="33" t="s">
        <v>23</v>
      </c>
      <c r="B30" s="15">
        <f>B29*F6</f>
        <v>9360</v>
      </c>
      <c r="C30" s="11"/>
      <c r="D30" s="11"/>
      <c r="E30" s="11"/>
      <c r="F30" s="11"/>
      <c r="G30" s="29"/>
    </row>
    <row r="31" spans="1:7" x14ac:dyDescent="0.2">
      <c r="A31" s="37" t="s">
        <v>24</v>
      </c>
      <c r="B31" s="13">
        <f>B28/B30</f>
        <v>48.07692307692308</v>
      </c>
      <c r="C31" s="11"/>
      <c r="D31" s="11"/>
      <c r="E31" s="11"/>
      <c r="F31" s="11"/>
      <c r="G31" s="29"/>
    </row>
    <row r="32" spans="1:7" x14ac:dyDescent="0.2">
      <c r="A32" s="33"/>
      <c r="B32" s="11"/>
      <c r="C32" s="11"/>
      <c r="D32" s="11"/>
      <c r="E32" s="11"/>
      <c r="F32" s="11"/>
      <c r="G32" s="29"/>
    </row>
    <row r="33" spans="1:7" x14ac:dyDescent="0.2">
      <c r="A33" s="33" t="s">
        <v>25</v>
      </c>
      <c r="B33" s="13">
        <f>SUM(B26,B31)</f>
        <v>96.005220131980707</v>
      </c>
      <c r="C33" s="11"/>
      <c r="D33" s="11"/>
      <c r="E33" s="11"/>
      <c r="F33" s="11"/>
      <c r="G33" s="29"/>
    </row>
    <row r="34" spans="1:7" x14ac:dyDescent="0.2">
      <c r="A34" s="33" t="s">
        <v>26</v>
      </c>
      <c r="B34" s="5">
        <v>0.25</v>
      </c>
      <c r="C34" s="11"/>
      <c r="D34" s="11"/>
      <c r="E34" s="11"/>
      <c r="F34" s="11"/>
      <c r="G34" s="29"/>
    </row>
    <row r="35" spans="1:7" x14ac:dyDescent="0.2">
      <c r="A35" s="36" t="s">
        <v>27</v>
      </c>
      <c r="B35" s="25">
        <f>B33*(1+B34)</f>
        <v>120.00652516497588</v>
      </c>
      <c r="C35" s="11"/>
      <c r="D35" s="11"/>
      <c r="E35" s="11"/>
      <c r="F35" s="11"/>
      <c r="G35" s="29"/>
    </row>
    <row r="36" spans="1:7" x14ac:dyDescent="0.2">
      <c r="A36" s="38" t="s">
        <v>28</v>
      </c>
      <c r="B36" s="26">
        <f>(B35-B33)/B35</f>
        <v>0.2</v>
      </c>
      <c r="C36" s="30"/>
      <c r="D36" s="30"/>
      <c r="E36" s="30"/>
      <c r="F36" s="30"/>
      <c r="G36" s="31"/>
    </row>
  </sheetData>
  <sheetProtection algorithmName="SHA-512" hashValue="4aBbWUKAKcC15cLdHMfwBTTzvMGQydftHmBMyNp5BoiHHQCL6GNNdGG4iciu5cNcBGkaXLes6wKa3BZ+WZD1vw==" saltValue="e6XuemRD3R7IeA208+bCAw==" spinCount="100000" sheet="1" objects="1" scenarios="1" selectLockedCells="1"/>
  <mergeCells count="2">
    <mergeCell ref="C28:G28"/>
    <mergeCell ref="C29:G29"/>
  </mergeCells>
  <hyperlinks>
    <hyperlink ref="B4:D4" r:id="rId1" display="CONTACT US" xr:uid="{5F713A8A-2186-4F2C-91A4-9A3DA0E1E70E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HOURLY CHARGE OUT RATE</vt:lpstr>
      <vt:lpstr>OVERHEAD EXPENSES</vt:lpstr>
      <vt:lpstr>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Ashe</dc:creator>
  <cp:lastModifiedBy>Jimmy Kurniawan</cp:lastModifiedBy>
  <dcterms:created xsi:type="dcterms:W3CDTF">2018-04-19T01:05:11Z</dcterms:created>
  <dcterms:modified xsi:type="dcterms:W3CDTF">2023-06-21T04:54:37Z</dcterms:modified>
</cp:coreProperties>
</file>